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895" windowHeight="7185" activeTab="2"/>
  </bookViews>
  <sheets>
    <sheet name="Főösszesítő" sheetId="1" r:id="rId1"/>
    <sheet name="Munkanem összesítő" sheetId="2" r:id="rId2"/>
    <sheet name="15" sheetId="3" r:id="rId3"/>
    <sheet name="35" sheetId="4" r:id="rId4"/>
    <sheet name="36" sheetId="5" r:id="rId5"/>
    <sheet name="41" sheetId="6" r:id="rId6"/>
    <sheet name="43" sheetId="7" r:id="rId7"/>
    <sheet name="44" sheetId="8" r:id="rId8"/>
    <sheet name="47" sheetId="9" r:id="rId9"/>
    <sheet name="48" sheetId="10" r:id="rId10"/>
  </sheets>
  <definedNames>
    <definedName name="_xlnm.Print_Area" localSheetId="2">'15'!$A$1:$M$4</definedName>
    <definedName name="_xlnm.Print_Area" localSheetId="3">'35'!$A$1:$M$4</definedName>
    <definedName name="_xlnm.Print_Area" localSheetId="4">'36'!$A$1:$M$6</definedName>
    <definedName name="_xlnm.Print_Area" localSheetId="5">'41'!$A$1:$M$6</definedName>
    <definedName name="_xlnm.Print_Area" localSheetId="6">'43'!$A$1:$M$3</definedName>
    <definedName name="_xlnm.Print_Area" localSheetId="7">'44'!$A$1:$K$9</definedName>
    <definedName name="_xlnm.Print_Area" localSheetId="8">'47'!$A$1:$M$5</definedName>
    <definedName name="_xlnm.Print_Area" localSheetId="9">'48'!$A$1:$M$6</definedName>
    <definedName name="_xlnm.Print_Area" localSheetId="0">'Főösszesítő'!$A$1:$D$8</definedName>
    <definedName name="_xlnm.Print_Area" localSheetId="1">'Munkanem összesítő'!$A$1:$D$15</definedName>
  </definedNames>
  <calcPr fullCalcOnLoad="1"/>
</workbook>
</file>

<file path=xl/sharedStrings.xml><?xml version="1.0" encoding="utf-8"?>
<sst xmlns="http://schemas.openxmlformats.org/spreadsheetml/2006/main" count="290" uniqueCount="131">
  <si>
    <t>47-011-15.1.1.1-0151171</t>
  </si>
  <si>
    <t>Költségvetés főösszesítő</t>
  </si>
  <si>
    <t>1 Építmény közvetlen költségei</t>
  </si>
  <si>
    <t>2.1 ÁFA vetítési alap</t>
  </si>
  <si>
    <t>2.2 ÁFA</t>
  </si>
  <si>
    <t>3 A munka ára (HUF)</t>
  </si>
  <si>
    <t>Ssz.</t>
  </si>
  <si>
    <t>Anyagköltség</t>
  </si>
  <si>
    <t>Díjköltség</t>
  </si>
  <si>
    <t>Megnevezés</t>
  </si>
  <si>
    <t>15</t>
  </si>
  <si>
    <t>Zsaluzás és állványozás</t>
  </si>
  <si>
    <t>Tételszám</t>
  </si>
  <si>
    <t>Tétel szövege</t>
  </si>
  <si>
    <t>Menny.</t>
  </si>
  <si>
    <t>Egység</t>
  </si>
  <si>
    <t>Normaidő</t>
  </si>
  <si>
    <t>Egys. anyag</t>
  </si>
  <si>
    <t>Egys. gépköltség</t>
  </si>
  <si>
    <t>Egys. díj</t>
  </si>
  <si>
    <t>Anyag összesen</t>
  </si>
  <si>
    <t>Díj összesen</t>
  </si>
  <si>
    <t>Megjegyzés</t>
  </si>
  <si>
    <t>ÉNGY kód</t>
  </si>
  <si>
    <t>15-012-33.1</t>
  </si>
  <si>
    <t>Bakállvány készítése pallóterítéssel, vasbakból, 2,00 kN/m² terhelhetőséggel, 1,50 m magasságig</t>
  </si>
  <si>
    <t>m2</t>
  </si>
  <si>
    <t>[ÖN]</t>
  </si>
  <si>
    <t xml:space="preserve"> 150120012885</t>
  </si>
  <si>
    <t>15-016-1.1-0023126</t>
  </si>
  <si>
    <t>Guruló állvány, 2,50x0,75 m-es járólappal, 2,00 kN/m² terhelhetőséggel, 4,6 m járólapmagasság (típus: 741202), KRAUSE guruló állvány 2,50x0,75 m-es járólappal, 2,00 kN/m2 terhelhetőséggel, 4,6 m járólapmagasság (típus: 741202)</t>
  </si>
  <si>
    <t>db</t>
  </si>
  <si>
    <t xml:space="preserve"> 150160013146</t>
  </si>
  <si>
    <t>Munkanem összesen (HUF)</t>
  </si>
  <si>
    <t>36</t>
  </si>
  <si>
    <t>Vakolás és rabicolás</t>
  </si>
  <si>
    <t>36-002-4-0418602</t>
  </si>
  <si>
    <t>Vékonyvakolat alapozók felhordása, kézi erővel, Revco Primer vakolatalapozó</t>
  </si>
  <si>
    <t>[ÖN] [(Falfelület és lábazat együtt)]</t>
  </si>
  <si>
    <t xml:space="preserve"> 360020112245</t>
  </si>
  <si>
    <t>36-005-21.2.2.2-0424011</t>
  </si>
  <si>
    <t>Vékonyvakolatok, színvakolatok felhordása alapozott, előkészített felületre, vödrös kiszerelésű anyagból, vizes bázisú, műgyanta kötőanyagú vékonyvakolat készítése, egy rétegben, 1,5-2,5 mm-es szemcsemérettel, Thermo-Dam vékonyvakolat 1,5 mm (akryl) fehér, Cikkszám: TDVV15-A-F</t>
  </si>
  <si>
    <t xml:space="preserve"> 360053911523</t>
  </si>
  <si>
    <t>36-007-9.2-0418701</t>
  </si>
  <si>
    <t>Lábazati vakolatok; díszítő és lábazati műgyantás kötőanyagú vakolatréteg felhordása, kézi erővel, vödrös kiszerelésű anyagból, Revco Mini Gránit lábazati díszítő vakolat, 1 mm-es szemcsemérettel, 20 különböző szín</t>
  </si>
  <si>
    <t xml:space="preserve"> 360070123356</t>
  </si>
  <si>
    <t>m</t>
  </si>
  <si>
    <t>36-051-6.2.1-0149062</t>
  </si>
  <si>
    <t>Kültéri vakolóprofilok elhelyezése, utólagos (táblás) hőszigetelő rendszerhez (EPS), polisztirol,PVC,alumínium,rozsdam.acél,horg.acél, üvegszövet, 30 - 160 mm hőszigeteléshez, pozitív sarkokra, MASTERPLAST Thermomaster ALU élvédő 10+10 cm üvegszövet hálóval, Cikkszám: 0105-10100000</t>
  </si>
  <si>
    <t>[ÖN] [(Falsarkok és nyíláskeretek együtt)]</t>
  </si>
  <si>
    <t xml:space="preserve"> 360512395890</t>
  </si>
  <si>
    <t>43</t>
  </si>
  <si>
    <t>Bádogozás</t>
  </si>
  <si>
    <t>43-003-8.3.1-0149663</t>
  </si>
  <si>
    <t>Ablak- vagy szemöldökpárkány bevonatos alumínium lemezből, 50 cm kiterített szélességig, Ablakpárkány PREFA kétoldali poliészter bevonatú alumínium szalagból fényes felülettel, 0,7 mm vtg., Ksz: 15 cm</t>
  </si>
  <si>
    <t xml:space="preserve"> 430031807771</t>
  </si>
  <si>
    <t>44</t>
  </si>
  <si>
    <t>Fa- és műanyag szerkezet elhelyezése</t>
  </si>
  <si>
    <t>44-001-5-0990138</t>
  </si>
  <si>
    <t>Nyílászáró és falszerkezet közötti hézag tömítése poliuretán habbal, 0,0007 m3/m kikeményedett habtérfogattal, külső - belső oldalon, Mester poliuretán hab, 0,75 l</t>
  </si>
  <si>
    <t>44-002-1.3.1.1-0120082</t>
  </si>
  <si>
    <t>44-002-1.3.2.1-0120108</t>
  </si>
  <si>
    <t>44-002-1.3.2.5-0120265</t>
  </si>
  <si>
    <t>44-002-1.3.2.6-0120235</t>
  </si>
  <si>
    <t>47</t>
  </si>
  <si>
    <t>Felületképzés</t>
  </si>
  <si>
    <t>48</t>
  </si>
  <si>
    <t>Szigetelés</t>
  </si>
  <si>
    <t>48-007-21.1.1.2-0420010</t>
  </si>
  <si>
    <t xml:space="preserve"> 480073958231</t>
  </si>
  <si>
    <t>48-007-21.21.1-4110164</t>
  </si>
  <si>
    <t xml:space="preserve"> 480070562441</t>
  </si>
  <si>
    <t>48-021-1.51.2.2.1-0091301</t>
  </si>
  <si>
    <t xml:space="preserve"> 480212313831</t>
  </si>
  <si>
    <t>48-021-1.63.2.1-0149081</t>
  </si>
  <si>
    <t>Szigetelések rögzítése; Hőszigetelő és hangelnyelő táblák ragasztásos rögzítése, homlokzaton, cementbázisú ragasztóanyaggal, MASTERPLAST Thermomasterfix ragasztó polisztirol lemezekhez, Cikkszám: 0103-01111125</t>
  </si>
  <si>
    <t xml:space="preserve"> 480211691362</t>
  </si>
  <si>
    <t>41</t>
  </si>
  <si>
    <t>Tetőfedés</t>
  </si>
  <si>
    <t>m²</t>
  </si>
  <si>
    <t>44-000-1.2</t>
  </si>
  <si>
    <t>47-000-1.3.1.1</t>
  </si>
  <si>
    <t>Belső festéseknél felület előkészítése, részmunkák; vizes diszperziós falfesték lekaparása, bármilyen padozatú helységben, tagolatlan felületen</t>
  </si>
  <si>
    <t xml:space="preserve"> 470000451123</t>
  </si>
  <si>
    <t>35</t>
  </si>
  <si>
    <t>Ácsmunka</t>
  </si>
  <si>
    <t>35-004-1.1</t>
  </si>
  <si>
    <t xml:space="preserve"> 350040108943</t>
  </si>
  <si>
    <t>35-011-1.1.2-0251507</t>
  </si>
  <si>
    <t>Faanyag gomba és rovarkártevő elleni megelőző védelme merítéses, bemártásos fürösztéses technológiával felhordott anyaggal, PANNON-PROTECT WOLMANIT QB-1 cc. kül- és beltéri, gyorsan kötődő vízbázisú faanyagvédő áztatószer koncentrátum, színtelen és zöld</t>
  </si>
  <si>
    <t xml:space="preserve"> 350112251025</t>
  </si>
  <si>
    <t>41-006-1.1-0123260</t>
  </si>
  <si>
    <t>Cserepeslemez fedés készítése színes műanyagbevonatú horganyzott acél  lemezből, 8° felett, max. 1150 mm fedőszélességű elemekből, egyszerű nyereg vagy félnyereg tetőnél, METÁL-SHEET Hódfarkú cserepeslemez 0,5 mm vtg., S 220 GD + Z/DX 51 D + Z horgany + 25 υm poliészter bevonat, standard színben, antikondenzációs bev.</t>
  </si>
  <si>
    <t xml:space="preserve"> 410062895036</t>
  </si>
  <si>
    <t>41-006-19.1-0114761</t>
  </si>
  <si>
    <t>Trapézlemez vagy cserepes mintázatú acéllemezfedésnél gerinc és élgerincfedés készítése gerinclemezzel, tömítőprofil nélkül (tömítőprofil külön tételben), POLMETÁL kicsi íves gerincelem/1900 mm cserepeslemezhez Lv=0,5 mm Z 275 g/m²+RALst.25 υm PE,ÍVG-k RALst</t>
  </si>
  <si>
    <t xml:space="preserve"> 410062262196</t>
  </si>
  <si>
    <t>41-006-19.21.2-0114827</t>
  </si>
  <si>
    <t>Trapézlemez vagy cserepes mintázatú acéllemezfedésnél kiszellőztetés, szellőző- vagy lezárófésű elhelyezése, POLMETÁL madárfogó fésű, fekete színben, Fésű fekete</t>
  </si>
  <si>
    <t xml:space="preserve"> 410062262315</t>
  </si>
  <si>
    <t>41-006-19.43-0114822</t>
  </si>
  <si>
    <t>Trapézlemez vagy cserepes mintázatú acéllemezfedésnél tömítőszalag elhelyezése, POLMETÁL 3 mm x 10 mm butyl szalag, BUTYL SZ 3</t>
  </si>
  <si>
    <t xml:space="preserve"> 410062262734</t>
  </si>
  <si>
    <t>47-031-3.12.2.2-0152820</t>
  </si>
  <si>
    <t xml:space="preserve"> 470310505911</t>
  </si>
  <si>
    <t>1.</t>
  </si>
  <si>
    <t>2.</t>
  </si>
  <si>
    <t>3.</t>
  </si>
  <si>
    <t>4.</t>
  </si>
  <si>
    <t>5.</t>
  </si>
  <si>
    <t>6.</t>
  </si>
  <si>
    <t>7.</t>
  </si>
  <si>
    <t>Műanyag kültéri nyílászárók, hőszigetelt, fokozott légzárású ablak elhelyezése, előre kibontott falnyílásba, (szerelvényezéssel, illesztéssel, szúnyoghálóval.),   egyszárnyú bukó-nyíló ablak,  U = 1,1 W/m²K fehér színben 70 x 120 cm</t>
  </si>
  <si>
    <t>Műanyag kültéri nyílászárók, hőszigetelt, fokozott légzárású ablak elhelyezése, előre kibontott falnyílásba, (szerelvényezéssel, illesztéssel, szúnyoghálóval.), egyszárnyú bukó-nyíló ablak, U = 1,1 W/m²K fehér színben 120 x 120 cm</t>
  </si>
  <si>
    <t>Műanyag kültéri nyílászárók, hőszigetelt, fokozott légzárású ajtó elhelyezése, előre kibontott falnyílásba, (szerelvényezéssel, illesztéssel), U = 1,1 W/m²K fehér színben, 100 x 210 cm</t>
  </si>
  <si>
    <t>"K"</t>
  </si>
  <si>
    <t>fm</t>
  </si>
  <si>
    <t>Műanyag kültéri nyílászárók, hőszigetelt, fokozott légzárású ajtó elhelyezése, előre kibontott falnyílásba, (szerelvényezéssel, illesztéssel) két szárnyú ajtó, U = 1,1 W/m²K fehér színben 50*100 x 210 cm</t>
  </si>
  <si>
    <t>Fa nyílászáró szerkezetek bontása, ajtó, ablak vagy kapu, 2,01-4,00 m² között</t>
  </si>
  <si>
    <t xml:space="preserve">Szigetelések rögzítése; Hőszigetelő táblák pontszerű mechanikai rögzítése, homlokzaton, facsavar és műanyag tárcsa használatával, </t>
  </si>
  <si>
    <t xml:space="preserve">Külső fal; Homlokzati fal hő- és hangszigetelése, fa szerkezeten,  függőleges felületen, (rögzítés külön tételben) vékonyvakolat alatti méretstabil expandált polisztirolhab lemezzel, Thermo-Dam EPS80 homlokzati hőszigetelő lemez, 1000x500x60 mm, </t>
  </si>
  <si>
    <t>Külső fal; Hőszigetelések épületlábazaton (rögzítés külön tételben), egy rétegben, extrudált polisztirolhab lemezzel, RAVATHERM XPS 300WB (STYROFOAM IB-A) 050 érdesített felületű extrudált polisztirolhab hőszigetelő lemez, 60x600x1250mm, Lambda: 0,033 W/mK; RTH300WB050</t>
  </si>
  <si>
    <t xml:space="preserve">Külső fafelületek mázolása két rétegben, eresz deszkázaton, Cellkolor sötét barna, </t>
  </si>
  <si>
    <t>Lécezés cseréplemez fedés alá</t>
  </si>
  <si>
    <t>Diszperziós vagy Vallkyd festés fehér vagy gyárilag színezett festékkel, új vagy régi lekapart, előkészített alapfelületen, fa felületen, két rétegben, tagolatlan sima felületen.</t>
  </si>
  <si>
    <t>Belső oldalon takaró léc elhelyezése</t>
  </si>
  <si>
    <t>[ÖN] []</t>
  </si>
  <si>
    <t>3 db Faház felújítása</t>
  </si>
  <si>
    <t>Összesen:</t>
  </si>
  <si>
    <t>3 db Fahát felújítása</t>
  </si>
  <si>
    <t>Azbesztartalú hullámpala bontása, elszállítása és veszélyes hulladék lerakó helyre történő elhelyezése.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</si>
</sst>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Myriad Pro"/>
      <family val="2"/>
    </font>
    <font>
      <b/>
      <sz val="10"/>
      <name val="Myriad Pro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</cellStyleXfs>
  <cellXfs count="73">
    <xf numFmtId="0" fontId="0" fillId="0" borderId="0" xfId="0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 horizontal="left" vertical="top" wrapText="1"/>
      <protection/>
    </xf>
    <xf numFmtId="0" fontId="1" fillId="33" borderId="10" xfId="0" applyFont="1" applyFill="1" applyBorder="1" applyAlignment="1" applyProtection="1">
      <alignment horizontal="right" vertical="top" wrapText="1"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3" fillId="0" borderId="11" xfId="0" applyFont="1" applyFill="1" applyBorder="1" applyAlignment="1" applyProtection="1">
      <alignment vertical="top" wrapText="1"/>
      <protection/>
    </xf>
    <xf numFmtId="0" fontId="1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Fill="1" applyBorder="1" applyAlignment="1" applyProtection="1">
      <alignment horizontal="right" vertical="top" wrapText="1"/>
      <protection/>
    </xf>
    <xf numFmtId="10" fontId="2" fillId="0" borderId="12" xfId="0" applyNumberFormat="1" applyFont="1" applyFill="1" applyBorder="1" applyAlignment="1" applyProtection="1">
      <alignment horizontal="right" vertical="top" wrapText="1"/>
      <protection/>
    </xf>
    <xf numFmtId="0" fontId="1" fillId="33" borderId="10" xfId="0" applyFont="1" applyFill="1" applyBorder="1" applyAlignment="1" applyProtection="1">
      <alignment horizontal="left" vertical="top" wrapText="1"/>
      <protection/>
    </xf>
    <xf numFmtId="0" fontId="1" fillId="33" borderId="10" xfId="0" applyFont="1" applyFill="1" applyBorder="1" applyAlignment="1" applyProtection="1">
      <alignment horizontal="right" vertical="top"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1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Fill="1" applyBorder="1" applyAlignment="1" applyProtection="1">
      <alignment horizontal="right" vertical="top" wrapText="1"/>
      <protection/>
    </xf>
    <xf numFmtId="0" fontId="3" fillId="0" borderId="11" xfId="0" applyFont="1" applyFill="1" applyBorder="1" applyAlignment="1" applyProtection="1">
      <alignment vertical="top" wrapText="1"/>
      <protection/>
    </xf>
    <xf numFmtId="3" fontId="2" fillId="0" borderId="0" xfId="0" applyNumberFormat="1" applyFont="1" applyFill="1" applyBorder="1" applyAlignment="1" applyProtection="1">
      <alignment vertical="top" wrapText="1"/>
      <protection/>
    </xf>
    <xf numFmtId="0" fontId="3" fillId="0" borderId="13" xfId="0" applyFont="1" applyFill="1" applyBorder="1" applyAlignment="1" applyProtection="1">
      <alignment vertical="top" wrapText="1"/>
      <protection/>
    </xf>
    <xf numFmtId="0" fontId="1" fillId="33" borderId="14" xfId="0" applyFont="1" applyFill="1" applyBorder="1" applyAlignment="1" applyProtection="1">
      <alignment horizontal="left" vertical="top" wrapText="1"/>
      <protection/>
    </xf>
    <xf numFmtId="0" fontId="1" fillId="33" borderId="14" xfId="0" applyFont="1" applyFill="1" applyBorder="1" applyAlignment="1" applyProtection="1">
      <alignment horizontal="right" vertical="top" wrapText="1"/>
      <protection/>
    </xf>
    <xf numFmtId="0" fontId="2" fillId="0" borderId="14" xfId="0" applyFont="1" applyFill="1" applyBorder="1" applyAlignment="1" applyProtection="1">
      <alignment vertical="top" wrapText="1"/>
      <protection/>
    </xf>
    <xf numFmtId="0" fontId="1" fillId="0" borderId="14" xfId="0" applyFont="1" applyFill="1" applyBorder="1" applyAlignment="1" applyProtection="1">
      <alignment vertical="top" wrapText="1"/>
      <protection/>
    </xf>
    <xf numFmtId="0" fontId="1" fillId="34" borderId="14" xfId="0" applyFont="1" applyFill="1" applyBorder="1" applyAlignment="1" applyProtection="1">
      <alignment horizontal="left" vertical="top" wrapText="1"/>
      <protection/>
    </xf>
    <xf numFmtId="0" fontId="1" fillId="0" borderId="14" xfId="0" applyFont="1" applyFill="1" applyBorder="1" applyAlignment="1">
      <alignment horizontal="right" vertical="top" wrapText="1"/>
    </xf>
    <xf numFmtId="0" fontId="1" fillId="0" borderId="14" xfId="0" applyFont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3" fontId="44" fillId="0" borderId="14" xfId="0" applyNumberFormat="1" applyFont="1" applyBorder="1" applyAlignment="1">
      <alignment horizontal="right" vertical="top" wrapText="1"/>
    </xf>
    <xf numFmtId="0" fontId="2" fillId="0" borderId="14" xfId="0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 vertical="top" wrapText="1"/>
      <protection/>
    </xf>
    <xf numFmtId="0" fontId="3" fillId="35" borderId="11" xfId="0" applyFont="1" applyFill="1" applyBorder="1" applyAlignment="1" applyProtection="1">
      <alignment vertical="top" wrapText="1"/>
      <protection/>
    </xf>
    <xf numFmtId="3" fontId="1" fillId="33" borderId="10" xfId="0" applyNumberFormat="1" applyFont="1" applyFill="1" applyBorder="1" applyAlignment="1" applyProtection="1">
      <alignment horizontal="right" vertical="top" wrapText="1"/>
      <protection/>
    </xf>
    <xf numFmtId="3" fontId="1" fillId="36" borderId="0" xfId="0" applyNumberFormat="1" applyFont="1" applyFill="1" applyBorder="1" applyAlignment="1" applyProtection="1">
      <alignment horizontal="center" vertical="top" wrapText="1"/>
      <protection/>
    </xf>
    <xf numFmtId="3" fontId="2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 vertical="top" wrapText="1"/>
      <protection/>
    </xf>
    <xf numFmtId="3" fontId="1" fillId="0" borderId="0" xfId="0" applyNumberFormat="1" applyFont="1" applyFill="1" applyBorder="1" applyAlignment="1" applyProtection="1">
      <alignment vertical="top" wrapText="1"/>
      <protection/>
    </xf>
    <xf numFmtId="3" fontId="2" fillId="0" borderId="0" xfId="0" applyNumberFormat="1" applyFont="1" applyFill="1" applyBorder="1" applyAlignment="1" applyProtection="1">
      <alignment horizontal="right" vertical="top" wrapText="1"/>
      <protection/>
    </xf>
    <xf numFmtId="3" fontId="2" fillId="36" borderId="0" xfId="0" applyNumberFormat="1" applyFont="1" applyFill="1" applyBorder="1" applyAlignment="1" applyProtection="1">
      <alignment horizontal="center" vertical="top"/>
      <protection/>
    </xf>
    <xf numFmtId="3" fontId="3" fillId="0" borderId="11" xfId="0" applyNumberFormat="1" applyFont="1" applyFill="1" applyBorder="1" applyAlignment="1" applyProtection="1">
      <alignment vertical="top" wrapText="1"/>
      <protection/>
    </xf>
    <xf numFmtId="3" fontId="1" fillId="0" borderId="11" xfId="0" applyNumberFormat="1" applyFont="1" applyFill="1" applyBorder="1" applyAlignment="1" applyProtection="1">
      <alignment vertical="top" wrapText="1"/>
      <protection/>
    </xf>
    <xf numFmtId="3" fontId="3" fillId="36" borderId="11" xfId="0" applyNumberFormat="1" applyFont="1" applyFill="1" applyBorder="1" applyAlignment="1" applyProtection="1">
      <alignment horizontal="center" vertical="top" wrapText="1"/>
      <protection/>
    </xf>
    <xf numFmtId="3" fontId="1" fillId="33" borderId="14" xfId="0" applyNumberFormat="1" applyFont="1" applyFill="1" applyBorder="1" applyAlignment="1" applyProtection="1">
      <alignment horizontal="right" vertical="top" wrapText="1"/>
      <protection/>
    </xf>
    <xf numFmtId="3" fontId="2" fillId="0" borderId="14" xfId="0" applyNumberFormat="1" applyFont="1" applyFill="1" applyBorder="1" applyAlignment="1" applyProtection="1">
      <alignment vertical="top" wrapText="1"/>
      <protection/>
    </xf>
    <xf numFmtId="3" fontId="1" fillId="34" borderId="14" xfId="0" applyNumberFormat="1" applyFont="1" applyFill="1" applyBorder="1" applyAlignment="1" applyProtection="1">
      <alignment horizontal="right" vertical="top" wrapText="1"/>
      <protection/>
    </xf>
    <xf numFmtId="3" fontId="2" fillId="0" borderId="0" xfId="0" applyNumberFormat="1" applyFont="1" applyFill="1" applyBorder="1" applyAlignment="1" applyProtection="1">
      <alignment/>
      <protection/>
    </xf>
    <xf numFmtId="3" fontId="2" fillId="0" borderId="14" xfId="0" applyNumberFormat="1" applyFont="1" applyFill="1" applyBorder="1" applyAlignment="1" applyProtection="1">
      <alignment vertical="top" wrapText="1"/>
      <protection/>
    </xf>
    <xf numFmtId="3" fontId="1" fillId="0" borderId="14" xfId="0" applyNumberFormat="1" applyFont="1" applyFill="1" applyBorder="1" applyAlignment="1" applyProtection="1">
      <alignment vertical="top" wrapText="1"/>
      <protection/>
    </xf>
    <xf numFmtId="3" fontId="3" fillId="0" borderId="13" xfId="0" applyNumberFormat="1" applyFont="1" applyFill="1" applyBorder="1" applyAlignment="1" applyProtection="1">
      <alignment vertical="top" wrapText="1"/>
      <protection/>
    </xf>
    <xf numFmtId="3" fontId="1" fillId="0" borderId="13" xfId="0" applyNumberFormat="1" applyFont="1" applyFill="1" applyBorder="1" applyAlignment="1" applyProtection="1">
      <alignment vertical="top" wrapText="1"/>
      <protection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right" vertical="top" wrapText="1"/>
    </xf>
    <xf numFmtId="0" fontId="6" fillId="0" borderId="0" xfId="0" applyFont="1" applyBorder="1" applyAlignment="1">
      <alignment vertical="top" wrapText="1"/>
    </xf>
    <xf numFmtId="3" fontId="2" fillId="0" borderId="0" xfId="0" applyNumberFormat="1" applyFont="1" applyFill="1" applyBorder="1" applyAlignment="1" applyProtection="1">
      <alignment horizontal="right" vertical="top" wrapText="1"/>
      <protection/>
    </xf>
    <xf numFmtId="3" fontId="1" fillId="33" borderId="10" xfId="0" applyNumberFormat="1" applyFont="1" applyFill="1" applyBorder="1" applyAlignment="1" applyProtection="1">
      <alignment horizontal="right" vertical="top" wrapText="1"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 horizontal="right" vertical="top" wrapText="1"/>
      <protection/>
    </xf>
    <xf numFmtId="0" fontId="1" fillId="0" borderId="0" xfId="0" applyFont="1" applyFill="1" applyBorder="1" applyAlignment="1" applyProtection="1">
      <alignment vertical="top" wrapText="1"/>
      <protection/>
    </xf>
    <xf numFmtId="0" fontId="1" fillId="33" borderId="0" xfId="0" applyFont="1" applyFill="1" applyBorder="1" applyAlignment="1" applyProtection="1">
      <alignment horizontal="left" vertical="top" wrapText="1"/>
      <protection/>
    </xf>
    <xf numFmtId="3" fontId="1" fillId="33" borderId="0" xfId="0" applyNumberFormat="1" applyFont="1" applyFill="1" applyBorder="1" applyAlignment="1" applyProtection="1">
      <alignment horizontal="right" vertical="top" wrapText="1"/>
      <protection/>
    </xf>
    <xf numFmtId="0" fontId="7" fillId="0" borderId="0" xfId="0" applyFont="1" applyFill="1" applyBorder="1" applyAlignment="1" applyProtection="1">
      <alignment vertical="top" wrapText="1"/>
      <protection/>
    </xf>
    <xf numFmtId="0" fontId="2" fillId="0" borderId="15" xfId="0" applyFont="1" applyFill="1" applyBorder="1" applyAlignment="1" applyProtection="1">
      <alignment vertical="top" wrapText="1"/>
      <protection/>
    </xf>
    <xf numFmtId="3" fontId="2" fillId="0" borderId="15" xfId="0" applyNumberFormat="1" applyFont="1" applyFill="1" applyBorder="1" applyAlignment="1" applyProtection="1">
      <alignment vertical="top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 applyProtection="1">
      <alignment/>
      <protection/>
    </xf>
    <xf numFmtId="3" fontId="1" fillId="0" borderId="0" xfId="0" applyNumberFormat="1" applyFont="1" applyFill="1" applyBorder="1" applyAlignment="1" applyProtection="1">
      <alignment vertical="top" wrapText="1"/>
      <protection/>
    </xf>
    <xf numFmtId="3" fontId="3" fillId="0" borderId="11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3" fontId="3" fillId="0" borderId="11" xfId="0" applyNumberFormat="1" applyFont="1" applyFill="1" applyBorder="1" applyAlignment="1" applyProtection="1">
      <alignment horizontal="center" vertical="top" wrapText="1"/>
      <protection/>
    </xf>
    <xf numFmtId="3" fontId="2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Border="1" applyAlignment="1" applyProtection="1">
      <alignment vertical="top" wrapText="1"/>
      <protection/>
    </xf>
    <xf numFmtId="0" fontId="2" fillId="0" borderId="11" xfId="0" applyFont="1" applyFill="1" applyBorder="1" applyAlignment="1" applyProtection="1">
      <alignment vertical="top" wrapText="1"/>
      <protection/>
    </xf>
    <xf numFmtId="0" fontId="1" fillId="0" borderId="11" xfId="0" applyFont="1" applyFill="1" applyBorder="1" applyAlignment="1" applyProtection="1">
      <alignment vertical="top" wrapText="1"/>
      <protection/>
    </xf>
  </cellXfs>
  <cellStyles count="4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Figyelmeztetés" xfId="40"/>
    <cellStyle name="Hivatkozott cella" xfId="41"/>
    <cellStyle name="Jegyzet" xfId="42"/>
    <cellStyle name="Jelölőszín 1" xfId="43"/>
    <cellStyle name="Jelölőszín 2" xfId="44"/>
    <cellStyle name="Jelölőszín 3" xfId="45"/>
    <cellStyle name="Jelölőszín 4" xfId="46"/>
    <cellStyle name="Jelölőszín 5" xfId="47"/>
    <cellStyle name="Jelölőszín 6" xfId="48"/>
    <cellStyle name="Jó" xfId="49"/>
    <cellStyle name="Kimenet" xfId="50"/>
    <cellStyle name="Magyarázó szöveg" xfId="51"/>
    <cellStyle name="Összesen" xfId="52"/>
    <cellStyle name="Rossz" xfId="53"/>
    <cellStyle name="Semleges" xfId="54"/>
    <cellStyle name="Számítás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8"/>
  <sheetViews>
    <sheetView view="pageBreakPreview" zoomScaleSheetLayoutView="100" zoomScalePageLayoutView="0" workbookViewId="0" topLeftCell="A1">
      <selection activeCell="C6" sqref="C6:D6"/>
    </sheetView>
  </sheetViews>
  <sheetFormatPr defaultColWidth="9.140625" defaultRowHeight="12.75"/>
  <cols>
    <col min="1" max="1" width="47.28125" style="0" customWidth="1"/>
    <col min="2" max="2" width="11.8515625" style="0" customWidth="1"/>
    <col min="3" max="4" width="15.421875" style="54" customWidth="1"/>
    <col min="5" max="10" width="8.8515625" style="54" customWidth="1"/>
  </cols>
  <sheetData>
    <row r="1" ht="15.75">
      <c r="A1" s="59" t="s">
        <v>129</v>
      </c>
    </row>
    <row r="3" spans="1:4" ht="18.75">
      <c r="A3" s="69" t="s">
        <v>1</v>
      </c>
      <c r="B3" s="69"/>
      <c r="C3" s="69"/>
      <c r="D3" s="69"/>
    </row>
    <row r="4" spans="1:4" ht="12.75">
      <c r="A4" s="1" t="s">
        <v>9</v>
      </c>
      <c r="B4" s="2"/>
      <c r="C4" s="53" t="s">
        <v>7</v>
      </c>
      <c r="D4" s="53" t="s">
        <v>8</v>
      </c>
    </row>
    <row r="5" spans="1:4" ht="12.75">
      <c r="A5" s="3" t="s">
        <v>2</v>
      </c>
      <c r="C5" s="64">
        <f>'Munkanem összesítő'!C13</f>
        <v>0</v>
      </c>
      <c r="D5" s="64">
        <f>'Munkanem összesítő'!D13</f>
        <v>0</v>
      </c>
    </row>
    <row r="6" spans="1:4" ht="12.75">
      <c r="A6" s="3" t="s">
        <v>3</v>
      </c>
      <c r="C6" s="68">
        <f>ROUND(C5+D5,0)</f>
        <v>0</v>
      </c>
      <c r="D6" s="68"/>
    </row>
    <row r="7" spans="1:4" ht="12.75">
      <c r="A7" s="3" t="s">
        <v>4</v>
      </c>
      <c r="B7" s="7">
        <v>0</v>
      </c>
      <c r="C7" s="68">
        <f>ROUND(C6*B7,0)</f>
        <v>0</v>
      </c>
      <c r="D7" s="68"/>
    </row>
    <row r="8" spans="1:10" s="4" customFormat="1" ht="14.25">
      <c r="A8" s="4" t="s">
        <v>5</v>
      </c>
      <c r="C8" s="67">
        <f>ROUND(C7+C6,0)</f>
        <v>0</v>
      </c>
      <c r="D8" s="67"/>
      <c r="E8" s="65"/>
      <c r="F8" s="65"/>
      <c r="G8" s="65"/>
      <c r="H8" s="65"/>
      <c r="I8" s="65"/>
      <c r="J8" s="65"/>
    </row>
  </sheetData>
  <sheetProtection/>
  <mergeCells count="4">
    <mergeCell ref="C8:D8"/>
    <mergeCell ref="C7:D7"/>
    <mergeCell ref="C6:D6"/>
    <mergeCell ref="A3:D3"/>
  </mergeCells>
  <printOptions horizontalCentered="1"/>
  <pageMargins left="0.5118110236220472" right="0.31496062992125984" top="0.5905511811023623" bottom="0.35433070866141736" header="0.11811023622047245" footer="0.11811023622047245"/>
  <pageSetup firstPageNumber="1" useFirstPageNumber="1" fitToHeight="1000" fitToWidth="1" horizontalDpi="300" verticalDpi="300" orientation="portrait" pageOrder="overThenDown" paperSize="9" r:id="rId1"/>
  <headerFooter alignWithMargins="0">
    <oddHeader>&amp;CIfjúsági_Főépület&amp;R&amp;A</oddHeader>
    <oddFooter>&amp;C&amp;F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M6"/>
  <sheetViews>
    <sheetView view="pageBreakPreview" zoomScaleSheetLayoutView="100" zoomScalePageLayoutView="0" workbookViewId="0" topLeftCell="A1">
      <selection activeCell="M3" sqref="M3"/>
    </sheetView>
  </sheetViews>
  <sheetFormatPr defaultColWidth="9.140625" defaultRowHeight="12.75"/>
  <cols>
    <col min="1" max="1" width="4.57421875" style="10" customWidth="1"/>
    <col min="2" max="2" width="9.7109375" style="10" customWidth="1"/>
    <col min="3" max="3" width="37.00390625" style="10" customWidth="1"/>
    <col min="4" max="4" width="7.7109375" style="10" customWidth="1"/>
    <col min="5" max="5" width="8.7109375" style="10" customWidth="1"/>
    <col min="6" max="6" width="9.7109375" style="10" customWidth="1"/>
    <col min="7" max="9" width="9.7109375" style="33" customWidth="1"/>
    <col min="10" max="11" width="10.28125" style="33" customWidth="1"/>
    <col min="12" max="12" width="10.57421875" style="33" customWidth="1"/>
    <col min="13" max="13" width="16.00390625" style="33" customWidth="1"/>
    <col min="14" max="16384" width="9.140625" style="10" customWidth="1"/>
  </cols>
  <sheetData>
    <row r="1" spans="1:13" ht="24.75" customHeight="1">
      <c r="A1" s="8" t="s">
        <v>6</v>
      </c>
      <c r="B1" s="8" t="s">
        <v>12</v>
      </c>
      <c r="C1" s="8" t="s">
        <v>13</v>
      </c>
      <c r="D1" s="9" t="s">
        <v>14</v>
      </c>
      <c r="E1" s="9" t="s">
        <v>15</v>
      </c>
      <c r="F1" s="9" t="s">
        <v>16</v>
      </c>
      <c r="G1" s="31" t="s">
        <v>17</v>
      </c>
      <c r="H1" s="31" t="s">
        <v>18</v>
      </c>
      <c r="I1" s="31" t="s">
        <v>19</v>
      </c>
      <c r="J1" s="31" t="s">
        <v>20</v>
      </c>
      <c r="K1" s="31" t="s">
        <v>21</v>
      </c>
      <c r="L1" s="31" t="s">
        <v>22</v>
      </c>
      <c r="M1" s="31" t="s">
        <v>23</v>
      </c>
    </row>
    <row r="2" spans="1:13" ht="89.25">
      <c r="A2" s="3" t="s">
        <v>105</v>
      </c>
      <c r="B2" s="12" t="s">
        <v>68</v>
      </c>
      <c r="C2" s="3" t="s">
        <v>120</v>
      </c>
      <c r="D2" s="12">
        <v>210</v>
      </c>
      <c r="E2" s="11" t="s">
        <v>26</v>
      </c>
      <c r="F2" s="11">
        <v>0.45</v>
      </c>
      <c r="G2" s="34">
        <v>0</v>
      </c>
      <c r="H2" s="34"/>
      <c r="I2" s="34">
        <v>0</v>
      </c>
      <c r="J2" s="35">
        <f>ROUND(G2*D2,0)</f>
        <v>0</v>
      </c>
      <c r="K2" s="35">
        <f>ROUND((H2+I2)*D2,0)</f>
        <v>0</v>
      </c>
      <c r="L2" s="36" t="s">
        <v>27</v>
      </c>
      <c r="M2" s="36" t="s">
        <v>69</v>
      </c>
    </row>
    <row r="3" spans="1:13" ht="102">
      <c r="A3" s="3" t="s">
        <v>106</v>
      </c>
      <c r="B3" s="12" t="s">
        <v>70</v>
      </c>
      <c r="C3" s="3" t="s">
        <v>121</v>
      </c>
      <c r="D3" s="12">
        <v>24</v>
      </c>
      <c r="E3" s="11" t="s">
        <v>26</v>
      </c>
      <c r="F3" s="11">
        <v>0.26</v>
      </c>
      <c r="G3" s="34">
        <v>0</v>
      </c>
      <c r="H3" s="34"/>
      <c r="I3" s="34">
        <v>0</v>
      </c>
      <c r="J3" s="35">
        <f>ROUND(G3*D3,0)</f>
        <v>0</v>
      </c>
      <c r="K3" s="35">
        <f>ROUND((H3+I3)*D3,0)</f>
        <v>0</v>
      </c>
      <c r="L3" s="36" t="s">
        <v>27</v>
      </c>
      <c r="M3" s="36" t="s">
        <v>71</v>
      </c>
    </row>
    <row r="4" spans="1:13" ht="38.25">
      <c r="A4" s="3" t="s">
        <v>107</v>
      </c>
      <c r="B4" s="12" t="s">
        <v>72</v>
      </c>
      <c r="C4" s="3" t="s">
        <v>119</v>
      </c>
      <c r="D4" s="12">
        <v>1680</v>
      </c>
      <c r="E4" s="11" t="s">
        <v>31</v>
      </c>
      <c r="F4" s="11">
        <v>0.05</v>
      </c>
      <c r="G4" s="34">
        <v>0</v>
      </c>
      <c r="H4" s="34"/>
      <c r="I4" s="34">
        <v>0</v>
      </c>
      <c r="J4" s="35">
        <f>ROUND(G4*D4,0)</f>
        <v>0</v>
      </c>
      <c r="K4" s="35">
        <f>ROUND((H4+I4)*D4,0)</f>
        <v>0</v>
      </c>
      <c r="L4" s="36" t="s">
        <v>27</v>
      </c>
      <c r="M4" s="36" t="s">
        <v>73</v>
      </c>
    </row>
    <row r="5" spans="1:13" ht="76.5">
      <c r="A5" s="3" t="s">
        <v>108</v>
      </c>
      <c r="B5" s="12" t="s">
        <v>74</v>
      </c>
      <c r="C5" s="11" t="s">
        <v>75</v>
      </c>
      <c r="D5" s="12">
        <v>234</v>
      </c>
      <c r="E5" s="11" t="s">
        <v>26</v>
      </c>
      <c r="F5" s="11">
        <v>0.16</v>
      </c>
      <c r="G5" s="34">
        <v>0</v>
      </c>
      <c r="H5" s="34"/>
      <c r="I5" s="34">
        <v>0</v>
      </c>
      <c r="J5" s="35">
        <f>ROUND(G5*D5,0)</f>
        <v>0</v>
      </c>
      <c r="K5" s="35">
        <f>ROUND((H5+I5)*D5,0)</f>
        <v>0</v>
      </c>
      <c r="L5" s="36" t="s">
        <v>27</v>
      </c>
      <c r="M5" s="36" t="s">
        <v>76</v>
      </c>
    </row>
    <row r="6" spans="3:13" s="14" customFormat="1" ht="14.25">
      <c r="C6" s="14" t="s">
        <v>33</v>
      </c>
      <c r="D6" s="30"/>
      <c r="G6" s="38"/>
      <c r="H6" s="38"/>
      <c r="I6" s="38"/>
      <c r="J6" s="39">
        <f>ROUND(SUM(J2:J5),0)</f>
        <v>0</v>
      </c>
      <c r="K6" s="39">
        <f>ROUND(SUM(K2:K5),0)</f>
        <v>0</v>
      </c>
      <c r="L6" s="38"/>
      <c r="M6" s="38"/>
    </row>
  </sheetData>
  <sheetProtection/>
  <printOptions horizontalCentered="1"/>
  <pageMargins left="0.5118110236220472" right="0.31496062992125984" top="0.984251968503937" bottom="0.35433070866141736" header="0.5905511811023623" footer="0.11811023622047245"/>
  <pageSetup firstPageNumber="1" useFirstPageNumber="1" fitToHeight="1000" fitToWidth="1" horizontalDpi="300" verticalDpi="300" orientation="landscape" pageOrder="overThenDown" paperSize="9" scale="92" r:id="rId1"/>
  <headerFooter alignWithMargins="0">
    <oddHeader>&amp;CIfjúsági_Főépület&amp;R&amp;A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13"/>
  <sheetViews>
    <sheetView view="pageBreakPreview" zoomScaleSheetLayoutView="100" zoomScalePageLayoutView="0" workbookViewId="0" topLeftCell="A1">
      <selection activeCell="B23" sqref="B23"/>
    </sheetView>
  </sheetViews>
  <sheetFormatPr defaultColWidth="9.140625" defaultRowHeight="12.75"/>
  <cols>
    <col min="1" max="1" width="6.140625" style="0" customWidth="1"/>
    <col min="2" max="2" width="39.00390625" style="0" customWidth="1"/>
    <col min="3" max="4" width="14.421875" style="54" customWidth="1"/>
    <col min="5" max="6" width="8.8515625" style="54" customWidth="1"/>
  </cols>
  <sheetData>
    <row r="1" spans="1:4" ht="12.75">
      <c r="A1" s="1" t="s">
        <v>6</v>
      </c>
      <c r="B1" s="1" t="s">
        <v>9</v>
      </c>
      <c r="C1" s="53" t="s">
        <v>7</v>
      </c>
      <c r="D1" s="53" t="s">
        <v>8</v>
      </c>
    </row>
    <row r="2" spans="1:4" ht="12.75">
      <c r="A2" s="57"/>
      <c r="B2" s="57"/>
      <c r="C2" s="58"/>
      <c r="D2" s="58"/>
    </row>
    <row r="3" spans="1:2" ht="15.75">
      <c r="A3" s="70" t="s">
        <v>127</v>
      </c>
      <c r="B3" s="70"/>
    </row>
    <row r="4" spans="1:2" ht="12.75">
      <c r="A4" s="56"/>
      <c r="B4" s="5"/>
    </row>
    <row r="5" spans="1:6" s="6" customFormat="1" ht="12.75">
      <c r="A5" s="3" t="s">
        <v>10</v>
      </c>
      <c r="B5" s="3" t="s">
        <v>11</v>
      </c>
      <c r="C5" s="15">
        <f>'15'!J4</f>
        <v>0</v>
      </c>
      <c r="D5" s="15">
        <f>'15'!K4</f>
        <v>0</v>
      </c>
      <c r="E5" s="55"/>
      <c r="F5" s="55"/>
    </row>
    <row r="6" spans="1:6" s="6" customFormat="1" ht="12.75">
      <c r="A6" s="3" t="s">
        <v>84</v>
      </c>
      <c r="B6" s="3" t="s">
        <v>85</v>
      </c>
      <c r="C6" s="15">
        <f>'35'!J4</f>
        <v>0</v>
      </c>
      <c r="D6" s="15">
        <f>'35'!K4</f>
        <v>0</v>
      </c>
      <c r="E6" s="55"/>
      <c r="F6" s="55"/>
    </row>
    <row r="7" spans="1:6" s="6" customFormat="1" ht="12.75">
      <c r="A7" s="3" t="s">
        <v>34</v>
      </c>
      <c r="B7" s="3" t="s">
        <v>35</v>
      </c>
      <c r="C7" s="15">
        <f>'36'!J6</f>
        <v>0</v>
      </c>
      <c r="D7" s="15">
        <f>'36'!K6</f>
        <v>0</v>
      </c>
      <c r="E7" s="55"/>
      <c r="F7" s="55"/>
    </row>
    <row r="8" spans="1:6" s="6" customFormat="1" ht="12.75">
      <c r="A8" s="3" t="s">
        <v>77</v>
      </c>
      <c r="B8" s="3" t="s">
        <v>78</v>
      </c>
      <c r="C8" s="15">
        <f>'41'!J6</f>
        <v>0</v>
      </c>
      <c r="D8" s="15">
        <f>'41'!K6</f>
        <v>0</v>
      </c>
      <c r="E8" s="55"/>
      <c r="F8" s="55"/>
    </row>
    <row r="9" spans="1:6" s="6" customFormat="1" ht="12.75">
      <c r="A9" s="3" t="s">
        <v>51</v>
      </c>
      <c r="B9" s="3" t="s">
        <v>52</v>
      </c>
      <c r="C9" s="15">
        <f>'43'!J3</f>
        <v>0</v>
      </c>
      <c r="D9" s="15">
        <f>'43'!K3</f>
        <v>0</v>
      </c>
      <c r="E9" s="55"/>
      <c r="F9" s="55"/>
    </row>
    <row r="10" spans="1:6" s="6" customFormat="1" ht="12.75">
      <c r="A10" s="3" t="s">
        <v>56</v>
      </c>
      <c r="B10" s="3" t="s">
        <v>57</v>
      </c>
      <c r="C10" s="15">
        <f>'44'!J9</f>
        <v>0</v>
      </c>
      <c r="D10" s="15">
        <f>'44'!K9</f>
        <v>0</v>
      </c>
      <c r="E10" s="55"/>
      <c r="F10" s="55"/>
    </row>
    <row r="11" spans="1:6" s="6" customFormat="1" ht="12.75">
      <c r="A11" s="3" t="s">
        <v>64</v>
      </c>
      <c r="B11" s="3" t="s">
        <v>65</v>
      </c>
      <c r="C11" s="15">
        <f>'47'!J5</f>
        <v>0</v>
      </c>
      <c r="D11" s="15">
        <f>'47'!K5</f>
        <v>0</v>
      </c>
      <c r="E11" s="55"/>
      <c r="F11" s="55"/>
    </row>
    <row r="12" spans="1:6" s="6" customFormat="1" ht="13.5" thickBot="1">
      <c r="A12" s="60" t="s">
        <v>66</v>
      </c>
      <c r="B12" s="60" t="s">
        <v>67</v>
      </c>
      <c r="C12" s="61">
        <f>'48'!J6</f>
        <v>0</v>
      </c>
      <c r="D12" s="61">
        <f>'48'!K6</f>
        <v>0</v>
      </c>
      <c r="E12" s="55"/>
      <c r="F12" s="55"/>
    </row>
    <row r="13" spans="2:6" s="62" customFormat="1" ht="12.75">
      <c r="B13" s="62" t="s">
        <v>128</v>
      </c>
      <c r="C13" s="63">
        <f>SUM(C5:C12)</f>
        <v>0</v>
      </c>
      <c r="D13" s="63">
        <f>SUM(D5:D12)</f>
        <v>0</v>
      </c>
      <c r="E13" s="63"/>
      <c r="F13" s="63"/>
    </row>
  </sheetData>
  <sheetProtection/>
  <mergeCells count="1">
    <mergeCell ref="A3:B3"/>
  </mergeCells>
  <printOptions horizontalCentered="1"/>
  <pageMargins left="0.5118110236220472" right="0.31496062992125984" top="0.5905511811023623" bottom="0.35433070866141736" header="0.11811023622047245" footer="0.11811023622047245"/>
  <pageSetup firstPageNumber="1" useFirstPageNumber="1" fitToHeight="1000" fitToWidth="1" horizontalDpi="300" verticalDpi="300" orientation="portrait" pageOrder="overThenDown" paperSize="9" r:id="rId1"/>
  <headerFooter alignWithMargins="0">
    <oddHeader>&amp;CIfjúsági_Főépület&amp;R&amp;A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P6"/>
  <sheetViews>
    <sheetView tabSelected="1" view="pageBreakPreview" zoomScaleSheetLayoutView="100" zoomScalePageLayoutView="0" workbookViewId="0" topLeftCell="A1">
      <selection activeCell="G9" sqref="G9"/>
    </sheetView>
  </sheetViews>
  <sheetFormatPr defaultColWidth="9.140625" defaultRowHeight="12.75"/>
  <cols>
    <col min="1" max="1" width="4.57421875" style="10" customWidth="1"/>
    <col min="2" max="2" width="9.7109375" style="10" customWidth="1"/>
    <col min="3" max="3" width="37.00390625" style="10" customWidth="1"/>
    <col min="4" max="4" width="7.7109375" style="10" customWidth="1"/>
    <col min="5" max="5" width="8.7109375" style="10" customWidth="1"/>
    <col min="6" max="6" width="9.7109375" style="10" customWidth="1"/>
    <col min="7" max="9" width="9.7109375" style="33" customWidth="1"/>
    <col min="10" max="11" width="10.28125" style="33" customWidth="1"/>
    <col min="12" max="12" width="7.28125" style="33" customWidth="1"/>
    <col min="13" max="13" width="12.8515625" style="33" customWidth="1"/>
    <col min="14" max="15" width="9.140625" style="37" customWidth="1"/>
    <col min="16" max="16" width="9.140625" style="33" customWidth="1"/>
    <col min="17" max="16384" width="9.140625" style="10" customWidth="1"/>
  </cols>
  <sheetData>
    <row r="1" spans="1:15" ht="24.75" customHeight="1">
      <c r="A1" s="8" t="s">
        <v>6</v>
      </c>
      <c r="B1" s="8" t="s">
        <v>12</v>
      </c>
      <c r="C1" s="8" t="s">
        <v>13</v>
      </c>
      <c r="D1" s="9" t="s">
        <v>14</v>
      </c>
      <c r="E1" s="9" t="s">
        <v>15</v>
      </c>
      <c r="F1" s="9" t="s">
        <v>16</v>
      </c>
      <c r="G1" s="31" t="s">
        <v>17</v>
      </c>
      <c r="H1" s="31" t="s">
        <v>18</v>
      </c>
      <c r="I1" s="31" t="s">
        <v>19</v>
      </c>
      <c r="J1" s="31" t="s">
        <v>20</v>
      </c>
      <c r="K1" s="31" t="s">
        <v>21</v>
      </c>
      <c r="L1" s="31" t="s">
        <v>22</v>
      </c>
      <c r="M1" s="31" t="s">
        <v>23</v>
      </c>
      <c r="N1" s="32"/>
      <c r="O1" s="32"/>
    </row>
    <row r="2" spans="1:13" ht="38.25">
      <c r="A2" s="3" t="s">
        <v>105</v>
      </c>
      <c r="B2" s="12" t="s">
        <v>24</v>
      </c>
      <c r="C2" s="11" t="s">
        <v>25</v>
      </c>
      <c r="D2" s="12">
        <f>(7*3*6)+(6*3*6)</f>
        <v>234</v>
      </c>
      <c r="E2" s="11" t="s">
        <v>26</v>
      </c>
      <c r="F2" s="11">
        <v>0.32</v>
      </c>
      <c r="G2" s="34">
        <v>0</v>
      </c>
      <c r="H2" s="34"/>
      <c r="I2" s="34">
        <v>0</v>
      </c>
      <c r="J2" s="35">
        <f>ROUND(G2*D2,0)</f>
        <v>0</v>
      </c>
      <c r="K2" s="35">
        <f>ROUND((H2+I2)*D2,0)</f>
        <v>0</v>
      </c>
      <c r="L2" s="36" t="s">
        <v>27</v>
      </c>
      <c r="M2" s="36" t="s">
        <v>28</v>
      </c>
    </row>
    <row r="3" spans="1:13" ht="76.5">
      <c r="A3" s="3" t="s">
        <v>106</v>
      </c>
      <c r="B3" s="12" t="s">
        <v>29</v>
      </c>
      <c r="C3" s="11" t="s">
        <v>30</v>
      </c>
      <c r="D3" s="12">
        <v>1</v>
      </c>
      <c r="E3" s="11" t="s">
        <v>31</v>
      </c>
      <c r="F3" s="11">
        <v>1.5</v>
      </c>
      <c r="G3" s="34">
        <v>0</v>
      </c>
      <c r="H3" s="34"/>
      <c r="I3" s="34">
        <v>0</v>
      </c>
      <c r="J3" s="35">
        <f>ROUND(G3*D3,0)</f>
        <v>0</v>
      </c>
      <c r="K3" s="35">
        <f>ROUND((H3+I3)*D3,0)</f>
        <v>0</v>
      </c>
      <c r="L3" s="36" t="s">
        <v>27</v>
      </c>
      <c r="M3" s="36" t="s">
        <v>32</v>
      </c>
    </row>
    <row r="4" spans="1:16" s="14" customFormat="1" ht="38.25">
      <c r="A4" s="14">
        <v>3</v>
      </c>
      <c r="B4" s="4" t="s">
        <v>115</v>
      </c>
      <c r="C4" s="71" t="s">
        <v>130</v>
      </c>
      <c r="D4" s="72">
        <v>252</v>
      </c>
      <c r="E4" s="72" t="s">
        <v>26</v>
      </c>
      <c r="G4" s="38"/>
      <c r="H4" s="38"/>
      <c r="I4" s="38"/>
      <c r="J4" s="39">
        <f>ROUND(SUM(J2:J3),0)</f>
        <v>0</v>
      </c>
      <c r="K4" s="39">
        <f>ROUND(SUM(K2:K3),0)</f>
        <v>0</v>
      </c>
      <c r="L4" s="38"/>
      <c r="M4" s="38"/>
      <c r="N4" s="40"/>
      <c r="O4" s="40"/>
      <c r="P4" s="38"/>
    </row>
    <row r="5" spans="1:8" ht="14.25">
      <c r="A5" s="28"/>
      <c r="B5" s="4"/>
      <c r="C5" s="66" t="s">
        <v>33</v>
      </c>
      <c r="G5" s="10"/>
      <c r="H5" s="10"/>
    </row>
    <row r="6" spans="7:8" ht="12.75">
      <c r="G6" s="10"/>
      <c r="H6" s="10"/>
    </row>
  </sheetData>
  <sheetProtection/>
  <printOptions horizontalCentered="1"/>
  <pageMargins left="0.5118110236220472" right="0.31496062992125984" top="0.984251968503937" bottom="0.35433070866141736" header="0.5905511811023623" footer="0.11811023622047245"/>
  <pageSetup firstPageNumber="1" useFirstPageNumber="1" fitToHeight="1000" fitToWidth="1" horizontalDpi="300" verticalDpi="300" orientation="landscape" pageOrder="overThenDown" paperSize="9" scale="96" r:id="rId1"/>
  <headerFooter alignWithMargins="0">
    <oddHeader>&amp;CIfjúsági_Főépület&amp;R&amp;A</oddHead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M4"/>
  <sheetViews>
    <sheetView view="pageBreakPreview" zoomScaleSheetLayoutView="100" zoomScalePageLayoutView="0" workbookViewId="0" topLeftCell="A1">
      <selection activeCell="L3" sqref="L3"/>
    </sheetView>
  </sheetViews>
  <sheetFormatPr defaultColWidth="9.140625" defaultRowHeight="12.75"/>
  <cols>
    <col min="1" max="1" width="4.57421875" style="10" customWidth="1"/>
    <col min="2" max="2" width="9.7109375" style="10" customWidth="1"/>
    <col min="3" max="3" width="37.00390625" style="10" customWidth="1"/>
    <col min="4" max="4" width="7.7109375" style="10" customWidth="1"/>
    <col min="5" max="5" width="8.7109375" style="10" customWidth="1"/>
    <col min="6" max="6" width="9.7109375" style="10" customWidth="1"/>
    <col min="7" max="9" width="9.7109375" style="33" customWidth="1"/>
    <col min="10" max="11" width="10.28125" style="33" customWidth="1"/>
    <col min="12" max="12" width="15.57421875" style="33" customWidth="1"/>
    <col min="13" max="13" width="16.00390625" style="33" customWidth="1"/>
    <col min="14" max="16384" width="9.140625" style="10" customWidth="1"/>
  </cols>
  <sheetData>
    <row r="1" spans="1:13" ht="24.75" customHeight="1">
      <c r="A1" s="8" t="s">
        <v>6</v>
      </c>
      <c r="B1" s="8" t="s">
        <v>12</v>
      </c>
      <c r="C1" s="8" t="s">
        <v>13</v>
      </c>
      <c r="D1" s="9" t="s">
        <v>14</v>
      </c>
      <c r="E1" s="9" t="s">
        <v>15</v>
      </c>
      <c r="F1" s="9" t="s">
        <v>16</v>
      </c>
      <c r="G1" s="31" t="s">
        <v>17</v>
      </c>
      <c r="H1" s="31" t="s">
        <v>18</v>
      </c>
      <c r="I1" s="31" t="s">
        <v>19</v>
      </c>
      <c r="J1" s="31" t="s">
        <v>20</v>
      </c>
      <c r="K1" s="31" t="s">
        <v>21</v>
      </c>
      <c r="L1" s="31" t="s">
        <v>22</v>
      </c>
      <c r="M1" s="31" t="s">
        <v>23</v>
      </c>
    </row>
    <row r="2" spans="1:13" ht="12.75">
      <c r="A2" s="3" t="s">
        <v>105</v>
      </c>
      <c r="B2" s="12" t="s">
        <v>86</v>
      </c>
      <c r="C2" s="3" t="s">
        <v>123</v>
      </c>
      <c r="D2" s="12">
        <v>252</v>
      </c>
      <c r="E2" s="11" t="s">
        <v>26</v>
      </c>
      <c r="F2" s="11">
        <v>0.46</v>
      </c>
      <c r="G2" s="34">
        <v>0</v>
      </c>
      <c r="H2" s="34"/>
      <c r="I2" s="34">
        <v>0</v>
      </c>
      <c r="J2" s="35">
        <f>ROUND(G2*D2,0)</f>
        <v>0</v>
      </c>
      <c r="K2" s="35">
        <f>ROUND((H2+I2)*D2,0)</f>
        <v>0</v>
      </c>
      <c r="L2" s="52" t="s">
        <v>126</v>
      </c>
      <c r="M2" s="36" t="s">
        <v>87</v>
      </c>
    </row>
    <row r="3" spans="1:13" ht="89.25">
      <c r="A3" s="3" t="s">
        <v>106</v>
      </c>
      <c r="B3" s="12" t="s">
        <v>88</v>
      </c>
      <c r="C3" s="11" t="s">
        <v>89</v>
      </c>
      <c r="D3" s="12">
        <v>252</v>
      </c>
      <c r="E3" s="11" t="s">
        <v>26</v>
      </c>
      <c r="F3" s="11">
        <v>0.18</v>
      </c>
      <c r="G3" s="34">
        <v>0</v>
      </c>
      <c r="H3" s="34"/>
      <c r="I3" s="34">
        <v>0</v>
      </c>
      <c r="J3" s="35">
        <f>ROUND(G3*D3,0)</f>
        <v>0</v>
      </c>
      <c r="K3" s="35">
        <f>ROUND((H3+I3)*D3,0)</f>
        <v>0</v>
      </c>
      <c r="L3" s="36" t="s">
        <v>27</v>
      </c>
      <c r="M3" s="36" t="s">
        <v>90</v>
      </c>
    </row>
    <row r="4" spans="3:13" s="14" customFormat="1" ht="14.25">
      <c r="C4" s="14" t="s">
        <v>33</v>
      </c>
      <c r="G4" s="38"/>
      <c r="H4" s="38"/>
      <c r="I4" s="38"/>
      <c r="J4" s="39">
        <f>ROUND(SUM(J2:J3),0)</f>
        <v>0</v>
      </c>
      <c r="K4" s="39">
        <f>ROUND(SUM(K2:K3),0)</f>
        <v>0</v>
      </c>
      <c r="L4" s="38"/>
      <c r="M4" s="38"/>
    </row>
  </sheetData>
  <sheetProtection/>
  <printOptions horizontalCentered="1"/>
  <pageMargins left="0.5118110236220472" right="0.31496062992125984" top="0.984251968503937" bottom="0.35433070866141736" header="0.5905511811023623" footer="0.11811023622047245"/>
  <pageSetup firstPageNumber="1" useFirstPageNumber="1" fitToHeight="1000" fitToWidth="1" horizontalDpi="300" verticalDpi="300" orientation="landscape" pageOrder="overThenDown" paperSize="9" scale="89" r:id="rId1"/>
  <headerFooter alignWithMargins="0">
    <oddHeader>&amp;CIfjúsági_Főépület&amp;R&amp;A</oddHeader>
    <oddFooter>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N6"/>
  <sheetViews>
    <sheetView view="pageBreakPreview" zoomScaleSheetLayoutView="100" zoomScalePageLayoutView="0" workbookViewId="0" topLeftCell="A1">
      <selection activeCell="G2" sqref="G2"/>
    </sheetView>
  </sheetViews>
  <sheetFormatPr defaultColWidth="9.140625" defaultRowHeight="12.75"/>
  <cols>
    <col min="1" max="1" width="4.57421875" style="10" customWidth="1"/>
    <col min="2" max="2" width="9.7109375" style="10" customWidth="1"/>
    <col min="3" max="3" width="37.00390625" style="10" customWidth="1"/>
    <col min="4" max="4" width="7.7109375" style="10" customWidth="1"/>
    <col min="5" max="5" width="8.7109375" style="10" customWidth="1"/>
    <col min="6" max="6" width="9.7109375" style="10" customWidth="1"/>
    <col min="7" max="9" width="9.7109375" style="33" customWidth="1"/>
    <col min="10" max="11" width="10.28125" style="33" customWidth="1"/>
    <col min="12" max="12" width="20.421875" style="33" customWidth="1"/>
    <col min="13" max="13" width="16.00390625" style="33" customWidth="1"/>
    <col min="14" max="14" width="9.140625" style="33" customWidth="1"/>
    <col min="15" max="16384" width="9.140625" style="10" customWidth="1"/>
  </cols>
  <sheetData>
    <row r="1" spans="1:13" ht="24.75" customHeight="1">
      <c r="A1" s="8" t="s">
        <v>6</v>
      </c>
      <c r="B1" s="8" t="s">
        <v>12</v>
      </c>
      <c r="C1" s="8" t="s">
        <v>13</v>
      </c>
      <c r="D1" s="9" t="s">
        <v>14</v>
      </c>
      <c r="E1" s="9" t="s">
        <v>15</v>
      </c>
      <c r="F1" s="9" t="s">
        <v>16</v>
      </c>
      <c r="G1" s="31" t="s">
        <v>17</v>
      </c>
      <c r="H1" s="31" t="s">
        <v>18</v>
      </c>
      <c r="I1" s="31" t="s">
        <v>19</v>
      </c>
      <c r="J1" s="31" t="s">
        <v>20</v>
      </c>
      <c r="K1" s="31" t="s">
        <v>21</v>
      </c>
      <c r="L1" s="31" t="s">
        <v>22</v>
      </c>
      <c r="M1" s="31" t="s">
        <v>23</v>
      </c>
    </row>
    <row r="2" spans="1:13" ht="25.5">
      <c r="A2" s="3" t="s">
        <v>105</v>
      </c>
      <c r="B2" s="12" t="s">
        <v>36</v>
      </c>
      <c r="C2" s="11" t="s">
        <v>37</v>
      </c>
      <c r="D2" s="12">
        <f>'15'!D2</f>
        <v>234</v>
      </c>
      <c r="E2" s="11" t="s">
        <v>26</v>
      </c>
      <c r="F2" s="11">
        <v>0.12</v>
      </c>
      <c r="G2" s="34">
        <v>0</v>
      </c>
      <c r="H2" s="34"/>
      <c r="I2" s="34">
        <v>0</v>
      </c>
      <c r="J2" s="35">
        <f>ROUND(G2*D2,0)</f>
        <v>0</v>
      </c>
      <c r="K2" s="35">
        <f>ROUND((H2+I2)*D2,0)</f>
        <v>0</v>
      </c>
      <c r="L2" s="36" t="s">
        <v>38</v>
      </c>
      <c r="M2" s="36" t="s">
        <v>39</v>
      </c>
    </row>
    <row r="3" spans="1:13" ht="89.25">
      <c r="A3" s="3" t="s">
        <v>106</v>
      </c>
      <c r="B3" s="12" t="s">
        <v>40</v>
      </c>
      <c r="C3" s="11" t="s">
        <v>41</v>
      </c>
      <c r="D3" s="12">
        <f>D2-D4</f>
        <v>210</v>
      </c>
      <c r="E3" s="11" t="s">
        <v>26</v>
      </c>
      <c r="F3" s="11">
        <v>0.45</v>
      </c>
      <c r="G3" s="34">
        <v>0</v>
      </c>
      <c r="H3" s="34"/>
      <c r="I3" s="34">
        <v>0</v>
      </c>
      <c r="J3" s="35">
        <f>ROUND(G3*D3,0)</f>
        <v>0</v>
      </c>
      <c r="K3" s="35">
        <f>ROUND((H3+I3)*D3,0)</f>
        <v>0</v>
      </c>
      <c r="L3" s="36" t="s">
        <v>27</v>
      </c>
      <c r="M3" s="36" t="s">
        <v>42</v>
      </c>
    </row>
    <row r="4" spans="1:13" ht="76.5">
      <c r="A4" s="3" t="s">
        <v>107</v>
      </c>
      <c r="B4" s="12" t="s">
        <v>43</v>
      </c>
      <c r="C4" s="11" t="s">
        <v>44</v>
      </c>
      <c r="D4" s="12">
        <f>(7*6*0.4)+(6*3*0.4)</f>
        <v>24</v>
      </c>
      <c r="E4" s="11" t="s">
        <v>26</v>
      </c>
      <c r="F4" s="11">
        <v>0.48</v>
      </c>
      <c r="G4" s="34">
        <v>0</v>
      </c>
      <c r="H4" s="34"/>
      <c r="I4" s="34">
        <v>0</v>
      </c>
      <c r="J4" s="35">
        <f>ROUND(G4*D4,0)</f>
        <v>0</v>
      </c>
      <c r="K4" s="35">
        <f>ROUND((H4+I4)*D4,0)</f>
        <v>0</v>
      </c>
      <c r="L4" s="36" t="s">
        <v>27</v>
      </c>
      <c r="M4" s="36" t="s">
        <v>45</v>
      </c>
    </row>
    <row r="5" spans="1:13" ht="89.25">
      <c r="A5" s="3" t="s">
        <v>108</v>
      </c>
      <c r="B5" s="12" t="s">
        <v>47</v>
      </c>
      <c r="C5" s="11" t="s">
        <v>48</v>
      </c>
      <c r="D5" s="12">
        <v>122.8</v>
      </c>
      <c r="E5" s="11" t="s">
        <v>46</v>
      </c>
      <c r="F5" s="11">
        <v>0.16</v>
      </c>
      <c r="G5" s="34">
        <v>0</v>
      </c>
      <c r="H5" s="34"/>
      <c r="I5" s="34">
        <v>0</v>
      </c>
      <c r="J5" s="35">
        <f>ROUND(G5*D5,0)</f>
        <v>0</v>
      </c>
      <c r="K5" s="35">
        <f>ROUND((H5+I5)*D5,0)</f>
        <v>0</v>
      </c>
      <c r="L5" s="36" t="s">
        <v>49</v>
      </c>
      <c r="M5" s="36" t="s">
        <v>50</v>
      </c>
    </row>
    <row r="6" spans="3:14" s="14" customFormat="1" ht="14.25">
      <c r="C6" s="14" t="s">
        <v>33</v>
      </c>
      <c r="G6" s="38"/>
      <c r="H6" s="38"/>
      <c r="I6" s="38"/>
      <c r="J6" s="39">
        <f>ROUND(SUM(J2:J5),0)</f>
        <v>0</v>
      </c>
      <c r="K6" s="39">
        <f>ROUND(SUM(K2:K5),0)</f>
        <v>0</v>
      </c>
      <c r="L6" s="38"/>
      <c r="M6" s="38"/>
      <c r="N6" s="38"/>
    </row>
  </sheetData>
  <sheetProtection/>
  <printOptions horizontalCentered="1"/>
  <pageMargins left="0.5118110236220472" right="0.31496062992125984" top="0.984251968503937" bottom="0.35433070866141736" header="0.5905511811023623" footer="0.11811023622047245"/>
  <pageSetup firstPageNumber="1" useFirstPageNumber="1" fitToHeight="1000" fitToWidth="1" horizontalDpi="300" verticalDpi="300" orientation="landscape" pageOrder="overThenDown" paperSize="9" scale="86" r:id="rId1"/>
  <headerFooter alignWithMargins="0">
    <oddHeader>&amp;CIfjúsági_Főépület&amp;R&amp;A</oddHeader>
    <oddFooter>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M6"/>
  <sheetViews>
    <sheetView view="pageBreakPreview" zoomScaleSheetLayoutView="100" zoomScalePageLayoutView="0" workbookViewId="0" topLeftCell="A1">
      <selection activeCell="L3" sqref="L3"/>
    </sheetView>
  </sheetViews>
  <sheetFormatPr defaultColWidth="9.140625" defaultRowHeight="12.75"/>
  <cols>
    <col min="1" max="1" width="4.57421875" style="10" customWidth="1"/>
    <col min="2" max="2" width="9.7109375" style="10" customWidth="1"/>
    <col min="3" max="3" width="37.00390625" style="10" customWidth="1"/>
    <col min="4" max="4" width="7.7109375" style="10" customWidth="1"/>
    <col min="5" max="5" width="8.7109375" style="10" customWidth="1"/>
    <col min="6" max="6" width="9.7109375" style="10" customWidth="1"/>
    <col min="7" max="9" width="9.7109375" style="33" customWidth="1"/>
    <col min="10" max="11" width="10.28125" style="33" customWidth="1"/>
    <col min="12" max="12" width="11.28125" style="33" customWidth="1"/>
    <col min="13" max="13" width="14.140625" style="33" customWidth="1"/>
    <col min="14" max="16384" width="9.140625" style="10" customWidth="1"/>
  </cols>
  <sheetData>
    <row r="1" spans="1:13" ht="24.75" customHeight="1">
      <c r="A1" s="8" t="s">
        <v>6</v>
      </c>
      <c r="B1" s="8" t="s">
        <v>12</v>
      </c>
      <c r="C1" s="8" t="s">
        <v>13</v>
      </c>
      <c r="D1" s="9" t="s">
        <v>14</v>
      </c>
      <c r="E1" s="9" t="s">
        <v>15</v>
      </c>
      <c r="F1" s="9" t="s">
        <v>16</v>
      </c>
      <c r="G1" s="31" t="s">
        <v>17</v>
      </c>
      <c r="H1" s="31" t="s">
        <v>18</v>
      </c>
      <c r="I1" s="31" t="s">
        <v>19</v>
      </c>
      <c r="J1" s="31" t="s">
        <v>20</v>
      </c>
      <c r="K1" s="31" t="s">
        <v>21</v>
      </c>
      <c r="L1" s="31" t="s">
        <v>22</v>
      </c>
      <c r="M1" s="31" t="s">
        <v>23</v>
      </c>
    </row>
    <row r="2" spans="1:13" ht="114.75">
      <c r="A2" s="3" t="s">
        <v>105</v>
      </c>
      <c r="B2" s="12" t="s">
        <v>91</v>
      </c>
      <c r="C2" s="11" t="s">
        <v>92</v>
      </c>
      <c r="D2" s="12">
        <v>252</v>
      </c>
      <c r="E2" s="11" t="s">
        <v>26</v>
      </c>
      <c r="F2" s="11">
        <v>0.5</v>
      </c>
      <c r="G2" s="34">
        <v>0</v>
      </c>
      <c r="H2" s="34"/>
      <c r="I2" s="34">
        <v>0</v>
      </c>
      <c r="J2" s="35">
        <f>ROUND(G2*D2,0)</f>
        <v>0</v>
      </c>
      <c r="K2" s="35">
        <f>ROUND((H2+I2)*D2,0)</f>
        <v>0</v>
      </c>
      <c r="L2" s="36" t="s">
        <v>27</v>
      </c>
      <c r="M2" s="36" t="s">
        <v>93</v>
      </c>
    </row>
    <row r="3" spans="1:13" ht="89.25">
      <c r="A3" s="3" t="s">
        <v>106</v>
      </c>
      <c r="B3" s="12" t="s">
        <v>94</v>
      </c>
      <c r="C3" s="11" t="s">
        <v>95</v>
      </c>
      <c r="D3" s="12">
        <v>22</v>
      </c>
      <c r="E3" s="11" t="s">
        <v>46</v>
      </c>
      <c r="F3" s="11">
        <v>0.4</v>
      </c>
      <c r="G3" s="34">
        <v>0</v>
      </c>
      <c r="H3" s="34"/>
      <c r="I3" s="34">
        <v>0</v>
      </c>
      <c r="J3" s="35">
        <f>ROUND(G3*D3,0)</f>
        <v>0</v>
      </c>
      <c r="K3" s="35">
        <f>ROUND((H3+I3)*D3,0)</f>
        <v>0</v>
      </c>
      <c r="L3" s="36" t="s">
        <v>27</v>
      </c>
      <c r="M3" s="36" t="s">
        <v>96</v>
      </c>
    </row>
    <row r="4" spans="1:13" ht="51">
      <c r="A4" s="3" t="s">
        <v>107</v>
      </c>
      <c r="B4" s="12" t="s">
        <v>97</v>
      </c>
      <c r="C4" s="11" t="s">
        <v>98</v>
      </c>
      <c r="D4" s="12">
        <v>44</v>
      </c>
      <c r="E4" s="11" t="s">
        <v>46</v>
      </c>
      <c r="F4" s="11">
        <v>0.08</v>
      </c>
      <c r="G4" s="34">
        <v>0</v>
      </c>
      <c r="H4" s="34"/>
      <c r="I4" s="34">
        <v>0</v>
      </c>
      <c r="J4" s="35">
        <f>ROUND(G4*D4,0)</f>
        <v>0</v>
      </c>
      <c r="K4" s="35">
        <f>ROUND((H4+I4)*D4,0)</f>
        <v>0</v>
      </c>
      <c r="L4" s="36" t="s">
        <v>27</v>
      </c>
      <c r="M4" s="36" t="s">
        <v>99</v>
      </c>
    </row>
    <row r="5" spans="1:13" ht="51">
      <c r="A5" s="3" t="s">
        <v>108</v>
      </c>
      <c r="B5" s="12" t="s">
        <v>100</v>
      </c>
      <c r="C5" s="11" t="s">
        <v>101</v>
      </c>
      <c r="D5" s="12">
        <v>44</v>
      </c>
      <c r="E5" s="11" t="s">
        <v>26</v>
      </c>
      <c r="F5" s="11">
        <v>0.1</v>
      </c>
      <c r="G5" s="34">
        <v>0</v>
      </c>
      <c r="H5" s="34"/>
      <c r="I5" s="34">
        <v>0</v>
      </c>
      <c r="J5" s="35">
        <f>ROUND(G5*D5,0)</f>
        <v>0</v>
      </c>
      <c r="K5" s="35">
        <f>ROUND((H5+I5)*D5,0)</f>
        <v>0</v>
      </c>
      <c r="L5" s="36" t="s">
        <v>27</v>
      </c>
      <c r="M5" s="36" t="s">
        <v>102</v>
      </c>
    </row>
    <row r="6" spans="3:13" s="14" customFormat="1" ht="14.25">
      <c r="C6" s="14" t="s">
        <v>33</v>
      </c>
      <c r="G6" s="38"/>
      <c r="H6" s="38"/>
      <c r="I6" s="38"/>
      <c r="J6" s="39">
        <f>ROUND(SUM(J2:J5),0)</f>
        <v>0</v>
      </c>
      <c r="K6" s="39">
        <f>ROUND(SUM(K2:K5),0)</f>
        <v>0</v>
      </c>
      <c r="L6" s="38"/>
      <c r="M6" s="38"/>
    </row>
  </sheetData>
  <sheetProtection/>
  <printOptions horizontalCentered="1"/>
  <pageMargins left="0.5118110236220472" right="0.31496062992125984" top="0.984251968503937" bottom="0.35433070866141736" header="0.5905511811023623" footer="0.11811023622047245"/>
  <pageSetup firstPageNumber="1" useFirstPageNumber="1" fitToHeight="1000" fitToWidth="1" horizontalDpi="300" verticalDpi="300" orientation="landscape" pageOrder="overThenDown" paperSize="9" scale="92" r:id="rId1"/>
  <headerFooter alignWithMargins="0">
    <oddHeader>&amp;CIfjúsági_Főépület&amp;R&amp;A</oddHeader>
    <oddFooter>&amp;C&amp;F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N3"/>
  <sheetViews>
    <sheetView view="pageBreakPreview" zoomScaleSheetLayoutView="100" zoomScalePageLayoutView="0" workbookViewId="0" topLeftCell="A1">
      <selection activeCell="I2" sqref="I2"/>
    </sheetView>
  </sheetViews>
  <sheetFormatPr defaultColWidth="9.140625" defaultRowHeight="12.75"/>
  <cols>
    <col min="1" max="1" width="4.57421875" style="10" customWidth="1"/>
    <col min="2" max="2" width="9.7109375" style="10" customWidth="1"/>
    <col min="3" max="3" width="37.00390625" style="10" customWidth="1"/>
    <col min="4" max="4" width="7.7109375" style="10" customWidth="1"/>
    <col min="5" max="5" width="8.7109375" style="10" customWidth="1"/>
    <col min="6" max="6" width="9.7109375" style="10" customWidth="1"/>
    <col min="7" max="9" width="9.7109375" style="33" customWidth="1"/>
    <col min="10" max="11" width="10.28125" style="33" customWidth="1"/>
    <col min="12" max="12" width="10.7109375" style="33" customWidth="1"/>
    <col min="13" max="13" width="14.28125" style="33" customWidth="1"/>
    <col min="14" max="14" width="9.140625" style="33" customWidth="1"/>
    <col min="15" max="16384" width="9.140625" style="10" customWidth="1"/>
  </cols>
  <sheetData>
    <row r="1" spans="1:13" ht="24.75" customHeight="1">
      <c r="A1" s="8" t="s">
        <v>6</v>
      </c>
      <c r="B1" s="8" t="s">
        <v>12</v>
      </c>
      <c r="C1" s="8" t="s">
        <v>13</v>
      </c>
      <c r="D1" s="9" t="s">
        <v>14</v>
      </c>
      <c r="E1" s="9" t="s">
        <v>15</v>
      </c>
      <c r="F1" s="9" t="s">
        <v>16</v>
      </c>
      <c r="G1" s="31" t="s">
        <v>17</v>
      </c>
      <c r="H1" s="31" t="s">
        <v>18</v>
      </c>
      <c r="I1" s="31" t="s">
        <v>19</v>
      </c>
      <c r="J1" s="31" t="s">
        <v>20</v>
      </c>
      <c r="K1" s="31" t="s">
        <v>21</v>
      </c>
      <c r="L1" s="31" t="s">
        <v>22</v>
      </c>
      <c r="M1" s="31" t="s">
        <v>23</v>
      </c>
    </row>
    <row r="2" spans="1:13" ht="63.75">
      <c r="A2" s="3" t="s">
        <v>105</v>
      </c>
      <c r="B2" s="12" t="s">
        <v>53</v>
      </c>
      <c r="C2" s="11" t="s">
        <v>54</v>
      </c>
      <c r="D2" s="12">
        <f>(5.8*3)</f>
        <v>17.4</v>
      </c>
      <c r="E2" s="11" t="s">
        <v>46</v>
      </c>
      <c r="F2" s="11">
        <v>0.49</v>
      </c>
      <c r="G2" s="34">
        <v>0</v>
      </c>
      <c r="H2" s="34"/>
      <c r="I2" s="34">
        <v>0</v>
      </c>
      <c r="J2" s="35">
        <f>ROUND(G2*D2,0)</f>
        <v>0</v>
      </c>
      <c r="K2" s="35">
        <f>ROUND((H2+I2)*D2,0)</f>
        <v>0</v>
      </c>
      <c r="L2" s="36" t="s">
        <v>27</v>
      </c>
      <c r="M2" s="36" t="s">
        <v>55</v>
      </c>
    </row>
    <row r="3" spans="3:14" s="14" customFormat="1" ht="14.25">
      <c r="C3" s="14" t="s">
        <v>33</v>
      </c>
      <c r="G3" s="38"/>
      <c r="H3" s="38"/>
      <c r="I3" s="38"/>
      <c r="J3" s="39">
        <f>ROUND(SUM(J2:J2),0)</f>
        <v>0</v>
      </c>
      <c r="K3" s="39">
        <f>ROUND(SUM(K2:K2),0)</f>
        <v>0</v>
      </c>
      <c r="L3" s="38"/>
      <c r="M3" s="38"/>
      <c r="N3" s="38"/>
    </row>
  </sheetData>
  <sheetProtection/>
  <printOptions horizontalCentered="1"/>
  <pageMargins left="0.5118110236220472" right="0.31496062992125984" top="0.984251968503937" bottom="0.35433070866141736" header="0.5905511811023623" footer="0.11811023622047245"/>
  <pageSetup firstPageNumber="1" useFirstPageNumber="1" fitToHeight="1000" fitToWidth="1" horizontalDpi="300" verticalDpi="300" orientation="landscape" pageOrder="overThenDown" paperSize="9" scale="93" r:id="rId1"/>
  <headerFooter alignWithMargins="0">
    <oddHeader>&amp;CIfjúsági_Főépület&amp;R&amp;A</oddHeader>
    <oddFooter>&amp;C&amp;F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O9"/>
  <sheetViews>
    <sheetView view="pageBreakPreview" zoomScaleSheetLayoutView="100" zoomScalePageLayoutView="0" workbookViewId="0" topLeftCell="A1">
      <selection activeCell="K4" sqref="K4"/>
    </sheetView>
  </sheetViews>
  <sheetFormatPr defaultColWidth="9.140625" defaultRowHeight="12.75"/>
  <cols>
    <col min="1" max="1" width="4.57421875" style="10" customWidth="1"/>
    <col min="2" max="2" width="9.7109375" style="10" customWidth="1"/>
    <col min="3" max="3" width="37.00390625" style="10" customWidth="1"/>
    <col min="4" max="4" width="7.7109375" style="10" customWidth="1"/>
    <col min="5" max="5" width="8.7109375" style="10" customWidth="1"/>
    <col min="6" max="6" width="9.7109375" style="10" customWidth="1"/>
    <col min="7" max="9" width="9.7109375" style="33" customWidth="1"/>
    <col min="10" max="11" width="10.28125" style="33" customWidth="1"/>
    <col min="12" max="15" width="9.140625" style="33" customWidth="1"/>
    <col min="16" max="16384" width="9.140625" style="10" customWidth="1"/>
  </cols>
  <sheetData>
    <row r="1" spans="1:11" ht="24.75" customHeight="1">
      <c r="A1" s="17" t="s">
        <v>6</v>
      </c>
      <c r="B1" s="17" t="s">
        <v>12</v>
      </c>
      <c r="C1" s="17" t="s">
        <v>13</v>
      </c>
      <c r="D1" s="18" t="s">
        <v>14</v>
      </c>
      <c r="E1" s="18" t="s">
        <v>15</v>
      </c>
      <c r="F1" s="18" t="s">
        <v>16</v>
      </c>
      <c r="G1" s="41" t="s">
        <v>17</v>
      </c>
      <c r="H1" s="41" t="s">
        <v>18</v>
      </c>
      <c r="I1" s="41" t="s">
        <v>19</v>
      </c>
      <c r="J1" s="41" t="s">
        <v>20</v>
      </c>
      <c r="K1" s="41" t="s">
        <v>21</v>
      </c>
    </row>
    <row r="2" spans="1:15" s="28" customFormat="1" ht="29.25" customHeight="1">
      <c r="A2" s="21" t="s">
        <v>105</v>
      </c>
      <c r="B2" s="23" t="s">
        <v>80</v>
      </c>
      <c r="C2" s="24" t="s">
        <v>118</v>
      </c>
      <c r="D2" s="22">
        <v>41.67</v>
      </c>
      <c r="E2" s="25" t="s">
        <v>79</v>
      </c>
      <c r="F2" s="26"/>
      <c r="G2" s="42">
        <v>0</v>
      </c>
      <c r="H2" s="42"/>
      <c r="I2" s="42">
        <v>0</v>
      </c>
      <c r="J2" s="43"/>
      <c r="K2" s="43"/>
      <c r="L2" s="44"/>
      <c r="M2" s="44"/>
      <c r="N2" s="44"/>
      <c r="O2" s="44"/>
    </row>
    <row r="3" spans="1:11" ht="57" customHeight="1">
      <c r="A3" s="21" t="s">
        <v>106</v>
      </c>
      <c r="B3" s="20" t="s">
        <v>58</v>
      </c>
      <c r="C3" s="19" t="s">
        <v>59</v>
      </c>
      <c r="D3" s="20">
        <v>95.1</v>
      </c>
      <c r="E3" s="27" t="s">
        <v>116</v>
      </c>
      <c r="F3" s="19">
        <v>0.18</v>
      </c>
      <c r="G3" s="45">
        <v>0</v>
      </c>
      <c r="H3" s="45"/>
      <c r="I3" s="45">
        <v>0</v>
      </c>
      <c r="J3" s="46">
        <f aca="true" t="shared" si="0" ref="J3:J8">ROUND(G3*D3,0)</f>
        <v>0</v>
      </c>
      <c r="K3" s="46">
        <f aca="true" t="shared" si="1" ref="K3:K8">ROUND((H3+I3)*D3,0)</f>
        <v>0</v>
      </c>
    </row>
    <row r="4" spans="1:11" ht="76.5">
      <c r="A4" s="21" t="s">
        <v>107</v>
      </c>
      <c r="B4" s="20" t="s">
        <v>60</v>
      </c>
      <c r="C4" s="27" t="s">
        <v>112</v>
      </c>
      <c r="D4" s="20">
        <v>4</v>
      </c>
      <c r="E4" s="19" t="s">
        <v>31</v>
      </c>
      <c r="F4" s="19">
        <v>1.22</v>
      </c>
      <c r="G4" s="45">
        <v>0</v>
      </c>
      <c r="H4" s="45"/>
      <c r="I4" s="45">
        <v>0</v>
      </c>
      <c r="J4" s="46">
        <f t="shared" si="0"/>
        <v>0</v>
      </c>
      <c r="K4" s="46">
        <f t="shared" si="1"/>
        <v>0</v>
      </c>
    </row>
    <row r="5" spans="1:11" ht="76.5">
      <c r="A5" s="21" t="s">
        <v>108</v>
      </c>
      <c r="B5" s="20" t="s">
        <v>61</v>
      </c>
      <c r="C5" s="27" t="s">
        <v>113</v>
      </c>
      <c r="D5" s="20">
        <v>16</v>
      </c>
      <c r="E5" s="19" t="s">
        <v>31</v>
      </c>
      <c r="F5" s="19">
        <v>1.66</v>
      </c>
      <c r="G5" s="45">
        <v>0</v>
      </c>
      <c r="H5" s="45"/>
      <c r="I5" s="45">
        <v>0</v>
      </c>
      <c r="J5" s="46">
        <f t="shared" si="0"/>
        <v>0</v>
      </c>
      <c r="K5" s="46">
        <f t="shared" si="1"/>
        <v>0</v>
      </c>
    </row>
    <row r="6" spans="1:11" ht="63.75">
      <c r="A6" s="21" t="s">
        <v>109</v>
      </c>
      <c r="B6" s="20" t="s">
        <v>62</v>
      </c>
      <c r="C6" s="27" t="s">
        <v>114</v>
      </c>
      <c r="D6" s="20">
        <v>3</v>
      </c>
      <c r="E6" s="19" t="s">
        <v>31</v>
      </c>
      <c r="F6" s="19">
        <v>1.66</v>
      </c>
      <c r="G6" s="45">
        <v>0</v>
      </c>
      <c r="H6" s="45"/>
      <c r="I6" s="45">
        <v>0</v>
      </c>
      <c r="J6" s="46">
        <f t="shared" si="0"/>
        <v>0</v>
      </c>
      <c r="K6" s="46">
        <f t="shared" si="1"/>
        <v>0</v>
      </c>
    </row>
    <row r="7" spans="1:11" ht="63.75">
      <c r="A7" s="21" t="s">
        <v>110</v>
      </c>
      <c r="B7" s="20" t="s">
        <v>63</v>
      </c>
      <c r="C7" s="27" t="s">
        <v>117</v>
      </c>
      <c r="D7" s="20">
        <v>3</v>
      </c>
      <c r="E7" s="19" t="s">
        <v>31</v>
      </c>
      <c r="F7" s="19">
        <v>1.66</v>
      </c>
      <c r="G7" s="45">
        <v>0</v>
      </c>
      <c r="H7" s="45"/>
      <c r="I7" s="45">
        <v>0</v>
      </c>
      <c r="J7" s="46">
        <f t="shared" si="0"/>
        <v>0</v>
      </c>
      <c r="K7" s="46">
        <f t="shared" si="1"/>
        <v>0</v>
      </c>
    </row>
    <row r="8" spans="1:11" ht="12.75">
      <c r="A8" s="21" t="s">
        <v>111</v>
      </c>
      <c r="B8" s="29" t="s">
        <v>115</v>
      </c>
      <c r="C8" s="27" t="s">
        <v>125</v>
      </c>
      <c r="D8" s="20">
        <f>D2-18</f>
        <v>23.67</v>
      </c>
      <c r="E8" s="27" t="s">
        <v>116</v>
      </c>
      <c r="F8" s="19"/>
      <c r="G8" s="45">
        <v>0</v>
      </c>
      <c r="H8" s="45"/>
      <c r="I8" s="45">
        <v>0</v>
      </c>
      <c r="J8" s="46">
        <f t="shared" si="0"/>
        <v>0</v>
      </c>
      <c r="K8" s="46">
        <f t="shared" si="1"/>
        <v>0</v>
      </c>
    </row>
    <row r="9" spans="1:15" s="14" customFormat="1" ht="14.25">
      <c r="A9" s="16"/>
      <c r="B9" s="16"/>
      <c r="C9" s="16" t="s">
        <v>33</v>
      </c>
      <c r="D9" s="16"/>
      <c r="E9" s="16"/>
      <c r="F9" s="16"/>
      <c r="G9" s="47"/>
      <c r="H9" s="47"/>
      <c r="I9" s="47"/>
      <c r="J9" s="48">
        <f>ROUND(SUM(J3:J7),0)</f>
        <v>0</v>
      </c>
      <c r="K9" s="48">
        <f>ROUND(SUM(K3:K7),0)</f>
        <v>0</v>
      </c>
      <c r="L9" s="38"/>
      <c r="M9" s="38"/>
      <c r="N9" s="38"/>
      <c r="O9" s="38"/>
    </row>
  </sheetData>
  <sheetProtection/>
  <printOptions horizontalCentered="1"/>
  <pageMargins left="0.5118110236220472" right="0.31496062992125984" top="0.984251968503937" bottom="0.35433070866141736" header="0.5905511811023623" footer="0.11811023622047245"/>
  <pageSetup firstPageNumber="1" useFirstPageNumber="1" fitToHeight="1000" fitToWidth="1" horizontalDpi="300" verticalDpi="300" orientation="landscape" pageOrder="overThenDown" paperSize="9" r:id="rId1"/>
  <headerFooter alignWithMargins="0">
    <oddHeader>&amp;CIfjúsági_Főépület&amp;R&amp;A</oddHeader>
    <oddFooter>&amp;C&amp;F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S5"/>
  <sheetViews>
    <sheetView view="pageBreakPreview" zoomScaleSheetLayoutView="100" zoomScalePageLayoutView="0" workbookViewId="0" topLeftCell="A1">
      <selection activeCell="K4" sqref="K4"/>
    </sheetView>
  </sheetViews>
  <sheetFormatPr defaultColWidth="9.140625" defaultRowHeight="12.75"/>
  <cols>
    <col min="1" max="1" width="4.57421875" style="10" customWidth="1"/>
    <col min="2" max="2" width="9.7109375" style="10" customWidth="1"/>
    <col min="3" max="3" width="37.00390625" style="10" customWidth="1"/>
    <col min="4" max="4" width="7.7109375" style="10" customWidth="1"/>
    <col min="5" max="5" width="8.7109375" style="10" customWidth="1"/>
    <col min="6" max="6" width="9.7109375" style="10" customWidth="1"/>
    <col min="7" max="9" width="9.7109375" style="33" customWidth="1"/>
    <col min="10" max="11" width="10.28125" style="33" customWidth="1"/>
    <col min="12" max="12" width="10.00390625" style="33" customWidth="1"/>
    <col min="13" max="13" width="13.421875" style="33" customWidth="1"/>
    <col min="14" max="19" width="9.140625" style="33" customWidth="1"/>
    <col min="20" max="16384" width="9.140625" style="10" customWidth="1"/>
  </cols>
  <sheetData>
    <row r="1" spans="1:13" ht="24.75" customHeight="1">
      <c r="A1" s="8" t="s">
        <v>6</v>
      </c>
      <c r="B1" s="8" t="s">
        <v>12</v>
      </c>
      <c r="C1" s="8" t="s">
        <v>13</v>
      </c>
      <c r="D1" s="9" t="s">
        <v>14</v>
      </c>
      <c r="E1" s="9" t="s">
        <v>15</v>
      </c>
      <c r="F1" s="9" t="s">
        <v>16</v>
      </c>
      <c r="G1" s="31" t="s">
        <v>17</v>
      </c>
      <c r="H1" s="31" t="s">
        <v>18</v>
      </c>
      <c r="I1" s="31" t="s">
        <v>19</v>
      </c>
      <c r="J1" s="31" t="s">
        <v>20</v>
      </c>
      <c r="K1" s="31" t="s">
        <v>21</v>
      </c>
      <c r="L1" s="31" t="s">
        <v>22</v>
      </c>
      <c r="M1" s="31" t="s">
        <v>23</v>
      </c>
    </row>
    <row r="2" spans="1:13" ht="51">
      <c r="A2" s="3" t="s">
        <v>105</v>
      </c>
      <c r="B2" s="12" t="s">
        <v>81</v>
      </c>
      <c r="C2" s="11" t="s">
        <v>82</v>
      </c>
      <c r="D2" s="12">
        <v>321</v>
      </c>
      <c r="E2" s="11" t="s">
        <v>26</v>
      </c>
      <c r="F2" s="11">
        <v>0.28</v>
      </c>
      <c r="G2" s="34">
        <v>0</v>
      </c>
      <c r="H2" s="34"/>
      <c r="I2" s="34">
        <v>0</v>
      </c>
      <c r="J2" s="35">
        <f>ROUND(G2*D2,0)</f>
        <v>0</v>
      </c>
      <c r="K2" s="35">
        <f>ROUND((H2+I2)*D2,0)</f>
        <v>0</v>
      </c>
      <c r="L2" s="36" t="s">
        <v>27</v>
      </c>
      <c r="M2" s="36" t="s">
        <v>83</v>
      </c>
    </row>
    <row r="3" spans="1:19" ht="38.25">
      <c r="A3" s="3" t="s">
        <v>106</v>
      </c>
      <c r="B3" s="12" t="s">
        <v>103</v>
      </c>
      <c r="C3" s="3" t="s">
        <v>122</v>
      </c>
      <c r="D3" s="12">
        <v>21</v>
      </c>
      <c r="E3" s="11" t="s">
        <v>26</v>
      </c>
      <c r="F3" s="11">
        <v>0.33</v>
      </c>
      <c r="G3" s="11">
        <v>0</v>
      </c>
      <c r="H3" s="11"/>
      <c r="I3" s="11">
        <v>0</v>
      </c>
      <c r="J3" s="12">
        <f>ROUND(G3*D3,0)</f>
        <v>0</v>
      </c>
      <c r="K3" s="12">
        <f>ROUND((H3+I3)*D3,0)</f>
        <v>0</v>
      </c>
      <c r="L3" s="13" t="s">
        <v>27</v>
      </c>
      <c r="M3" s="13" t="s">
        <v>104</v>
      </c>
      <c r="N3" s="10"/>
      <c r="O3" s="10"/>
      <c r="P3" s="10"/>
      <c r="Q3" s="10"/>
      <c r="R3" s="10"/>
      <c r="S3" s="10"/>
    </row>
    <row r="4" spans="1:13" ht="68.25" customHeight="1">
      <c r="A4" s="3" t="s">
        <v>107</v>
      </c>
      <c r="B4" s="51" t="s">
        <v>0</v>
      </c>
      <c r="C4" s="49" t="s">
        <v>124</v>
      </c>
      <c r="D4" s="50">
        <v>940.1</v>
      </c>
      <c r="E4" s="49" t="s">
        <v>26</v>
      </c>
      <c r="F4" s="11"/>
      <c r="G4" s="34">
        <v>0</v>
      </c>
      <c r="H4" s="34"/>
      <c r="I4" s="34">
        <v>0</v>
      </c>
      <c r="J4" s="35">
        <f>ROUND(G4*D4,0)</f>
        <v>0</v>
      </c>
      <c r="K4" s="35">
        <f>ROUND((H4+I4)*D4,0)</f>
        <v>0</v>
      </c>
      <c r="L4" s="36"/>
      <c r="M4" s="36"/>
    </row>
    <row r="5" spans="3:19" s="14" customFormat="1" ht="14.25">
      <c r="C5" s="14" t="s">
        <v>33</v>
      </c>
      <c r="G5" s="38"/>
      <c r="H5" s="38"/>
      <c r="I5" s="38"/>
      <c r="J5" s="39">
        <f>ROUND(SUM(J2:J4),0)</f>
        <v>0</v>
      </c>
      <c r="K5" s="39">
        <f>ROUND(SUM(K2:K4),0)</f>
        <v>0</v>
      </c>
      <c r="L5" s="38"/>
      <c r="M5" s="38"/>
      <c r="N5" s="38"/>
      <c r="O5" s="38"/>
      <c r="P5" s="38"/>
      <c r="Q5" s="38"/>
      <c r="R5" s="38"/>
      <c r="S5" s="38"/>
    </row>
  </sheetData>
  <sheetProtection/>
  <printOptions horizontalCentered="1"/>
  <pageMargins left="0.5118110236220472" right="0.31496062992125984" top="0.984251968503937" bottom="0.35433070866141736" header="0.5905511811023623" footer="0.11811023622047245"/>
  <pageSetup firstPageNumber="1" useFirstPageNumber="1" fitToHeight="1000" fitToWidth="1" horizontalDpi="300" verticalDpi="300" orientation="landscape" pageOrder="overThenDown" paperSize="9" scale="93" r:id="rId1"/>
  <headerFooter alignWithMargins="0">
    <oddHeader>&amp;CIfjúsági_Főépület&amp;R&amp;A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Putz Tamás</dc:creator>
  <cp:keywords/>
  <dc:description/>
  <cp:lastModifiedBy>Barbara</cp:lastModifiedBy>
  <cp:lastPrinted>2017-10-04T09:00:59Z</cp:lastPrinted>
  <dcterms:created xsi:type="dcterms:W3CDTF">2017-08-13T16:25:07Z</dcterms:created>
  <dcterms:modified xsi:type="dcterms:W3CDTF">2018-10-01T11:01:04Z</dcterms:modified>
  <cp:category/>
  <cp:version/>
  <cp:contentType/>
  <cp:contentStatus/>
</cp:coreProperties>
</file>