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52" windowWidth="15480" windowHeight="7932" tabRatio="601" firstSheet="13" activeTab="17"/>
  </bookViews>
  <sheets>
    <sheet name="kiemelt ei" sheetId="1" r:id="rId1"/>
    <sheet name="1. Önk kiad." sheetId="2" r:id="rId2"/>
    <sheet name="2.Hiv.kiad." sheetId="3" r:id="rId3"/>
    <sheet name="3. sz.ovi kiad." sheetId="4" r:id="rId4"/>
    <sheet name="4.sz.. kiad. össz" sheetId="5" r:id="rId5"/>
    <sheet name="5.sz.önk.egysz.kiad." sheetId="6" r:id="rId6"/>
    <sheet name="6.sz.hiv.egysz.kiad." sheetId="7" r:id="rId7"/>
    <sheet name="7.sz.ovi egysz.kiad." sheetId="8" r:id="rId8"/>
    <sheet name="8.egysz.összes kiad." sheetId="9" r:id="rId9"/>
    <sheet name="9.sz.önk.bev." sheetId="10" r:id="rId10"/>
    <sheet name="10.sz.Hiv.bev." sheetId="11" r:id="rId11"/>
    <sheet name="11.sz.Ovi bev." sheetId="12" r:id="rId12"/>
    <sheet name="12. bev.összesen" sheetId="13" r:id="rId13"/>
    <sheet name="13.sz.önk.egysz.bev." sheetId="14" r:id="rId14"/>
    <sheet name="14.sz.Hiv.egysz.bev." sheetId="15" r:id="rId15"/>
    <sheet name="15.egysz.bev.ovi" sheetId="16" r:id="rId16"/>
    <sheet name="16.sz.bev.egysz.össz." sheetId="17" r:id="rId17"/>
    <sheet name="17.sz.létszám" sheetId="18" r:id="rId18"/>
    <sheet name="18.sz. beruh." sheetId="19" r:id="rId19"/>
    <sheet name="19.sz.tartalék" sheetId="20" r:id="rId20"/>
    <sheet name="20.sz.stab." sheetId="21" r:id="rId21"/>
    <sheet name="21.stab.2." sheetId="22" r:id="rId22"/>
    <sheet name="EU projektek" sheetId="23" r:id="rId23"/>
    <sheet name="22. hitelek" sheetId="24" r:id="rId24"/>
    <sheet name="23.sz.finansz." sheetId="25" r:id="rId25"/>
    <sheet name="24. szoc.kiad." sheetId="26" r:id="rId26"/>
    <sheet name="25.sz.támog." sheetId="27" r:id="rId27"/>
    <sheet name="26. sz.átv.pénz" sheetId="28" r:id="rId28"/>
    <sheet name="27.sz.helyi adók" sheetId="29" r:id="rId29"/>
    <sheet name="pénzmaradvány kim. 28." sheetId="30" r:id="rId30"/>
    <sheet name="eredm.kim.k.vetési szervek. 29." sheetId="31" r:id="rId31"/>
    <sheet name="eredm.kim.önk. 30." sheetId="32" r:id="rId32"/>
    <sheet name="vagyonmérleg kvszerv" sheetId="33" r:id="rId33"/>
    <sheet name="önk.vagyonmérleg 31." sheetId="34" r:id="rId34"/>
    <sheet name="Önk.mérleg" sheetId="35" r:id="rId35"/>
    <sheet name="Óvoda mérleg" sheetId="36" r:id="rId36"/>
    <sheet name="Hiv.mérleg" sheetId="37" r:id="rId37"/>
    <sheet name="Munka1" sheetId="38" r:id="rId38"/>
    <sheet name="Munka2" sheetId="39" r:id="rId39"/>
    <sheet name="Munka3" sheetId="40" r:id="rId40"/>
  </sheets>
  <definedNames>
    <definedName name="foot_4_place" localSheetId="21">'21.stab.2.'!$A$18</definedName>
    <definedName name="foot_5_place" localSheetId="21">'21.stab.2.'!#REF!</definedName>
    <definedName name="foot_53_place" localSheetId="21">'21.stab.2.'!$A$63</definedName>
    <definedName name="_xlnm.Print_Area" localSheetId="1">'1. Önk kiad.'!$A$1:$K$125</definedName>
    <definedName name="_xlnm.Print_Area" localSheetId="10">'10.sz.Hiv.bev.'!$A$1:$K$100</definedName>
    <definedName name="_xlnm.Print_Area" localSheetId="12">'12. bev.összesen'!$A$1:$K$99</definedName>
    <definedName name="_xlnm.Print_Area" localSheetId="13">'13.sz.önk.egysz.bev.'!$A$1:$E$99</definedName>
    <definedName name="_xlnm.Print_Area" localSheetId="14">'14.sz.Hiv.egysz.bev.'!$A$1:$E$99</definedName>
    <definedName name="_xlnm.Print_Area" localSheetId="16">'16.sz.bev.egysz.össz.'!$A$1:$E$99</definedName>
    <definedName name="_xlnm.Print_Area" localSheetId="17">'17.sz.létszám'!$A$1:$E$34</definedName>
    <definedName name="_xlnm.Print_Area" localSheetId="18">'18.sz. beruh.'!$A$1:$E$52</definedName>
    <definedName name="_xlnm.Print_Area" localSheetId="19">'19.sz.tartalék'!$A$1:$D$17</definedName>
    <definedName name="_xlnm.Print_Area" localSheetId="20">'20.sz.stab.'!$A$1:$M$49</definedName>
    <definedName name="_xlnm.Print_Area" localSheetId="21">'21.stab.2.'!$A$1:$H$38</definedName>
    <definedName name="_xlnm.Print_Area" localSheetId="23">'22. hitelek'!$A$1:$H$70</definedName>
    <definedName name="_xlnm.Print_Area" localSheetId="24">'23.sz.finansz.'!$A$1:$E$26</definedName>
    <definedName name="_xlnm.Print_Area" localSheetId="25">'24. szoc.kiad.'!$A$1:$E$42</definedName>
    <definedName name="_xlnm.Print_Area" localSheetId="26">'25.sz.támog.'!$A$1:$E$116</definedName>
    <definedName name="_xlnm.Print_Area" localSheetId="27">'26. sz.átv.pénz'!$A$1:$E$116</definedName>
    <definedName name="_xlnm.Print_Area" localSheetId="28">'27.sz.helyi adók'!$A$1:$E$35</definedName>
    <definedName name="_xlnm.Print_Area" localSheetId="4">'4.sz.. kiad. össz'!$A$1:$K$125</definedName>
    <definedName name="_xlnm.Print_Area" localSheetId="5">'5.sz.önk.egysz.kiad.'!$A$1:$E$124</definedName>
    <definedName name="_xlnm.Print_Area" localSheetId="6">'6.sz.hiv.egysz.kiad.'!$A$1:$E$124</definedName>
    <definedName name="_xlnm.Print_Area" localSheetId="8">'8.egysz.összes kiad.'!$A$1:$E$124</definedName>
    <definedName name="_xlnm.Print_Area" localSheetId="9">'9.sz.önk.bev.'!$A$1:$K$100</definedName>
    <definedName name="_xlnm.Print_Area" localSheetId="30">'eredm.kim.k.vetési szervek. 29.'!$A$1:$D$42</definedName>
    <definedName name="_xlnm.Print_Area" localSheetId="31">'eredm.kim.önk. 30.'!$A$1:$D$42</definedName>
    <definedName name="_xlnm.Print_Area" localSheetId="22">'EU projektek'!$A$1:$D$43</definedName>
    <definedName name="_xlnm.Print_Area" localSheetId="36">'Hiv.mérleg'!$A$2:$F$154</definedName>
    <definedName name="_xlnm.Print_Area" localSheetId="0">'kiemelt ei'!$A$1:$A$26</definedName>
    <definedName name="_xlnm.Print_Area" localSheetId="34">'Önk.mérleg'!$A$1:$F$156</definedName>
    <definedName name="_xlnm.Print_Area" localSheetId="33">'önk.vagyonmérleg 31.'!$A$1:$D$128</definedName>
    <definedName name="_xlnm.Print_Area" localSheetId="29">'pénzmaradvány kim. 28.'!$A$1:$E$26</definedName>
    <definedName name="_xlnm.Print_Area" localSheetId="32">'vagyonmérleg kvszerv'!$A$1:$D$128</definedName>
    <definedName name="pr232" localSheetId="36">'Hiv.mérleg'!$A$17</definedName>
    <definedName name="pr232" localSheetId="34">'Önk.mérleg'!$A$17</definedName>
    <definedName name="pr233" localSheetId="36">'Hiv.mérleg'!$A$18</definedName>
    <definedName name="pr233" localSheetId="34">'Önk.mérleg'!$A$18</definedName>
    <definedName name="pr234" localSheetId="36">'Hiv.mérleg'!$A$19</definedName>
    <definedName name="pr234" localSheetId="34">'Önk.mérleg'!$A$19</definedName>
    <definedName name="pr235" localSheetId="36">'Hiv.mérleg'!$A$20</definedName>
    <definedName name="pr235" localSheetId="34">'Önk.mérleg'!$A$20</definedName>
    <definedName name="pr236" localSheetId="36">'Hiv.mérleg'!$A$21</definedName>
    <definedName name="pr236" localSheetId="34">'Önk.mérleg'!$A$21</definedName>
    <definedName name="pr312" localSheetId="36">'Hiv.mérleg'!$A$8</definedName>
    <definedName name="pr312" localSheetId="34">'Önk.mérleg'!$A$8</definedName>
    <definedName name="pr313" localSheetId="36">'Hiv.mérleg'!$A$9</definedName>
    <definedName name="pr313" localSheetId="34">'Önk.mérleg'!$A$9</definedName>
    <definedName name="pr314" localSheetId="36">'Hiv.mérleg'!$A$10</definedName>
    <definedName name="pr314" localSheetId="34">'Önk.mérleg'!$A$10</definedName>
    <definedName name="pr315" localSheetId="36">'Hiv.mérleg'!$A$11</definedName>
    <definedName name="pr315" localSheetId="34">'Önk.mérleg'!$A$11</definedName>
  </definedNames>
  <calcPr fullCalcOnLoad="1"/>
</workbook>
</file>

<file path=xl/sharedStrings.xml><?xml version="1.0" encoding="utf-8"?>
<sst xmlns="http://schemas.openxmlformats.org/spreadsheetml/2006/main" count="6020" uniqueCount="968">
  <si>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</si>
  <si>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</si>
  <si>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</si>
  <si>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</si>
  <si>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</si>
  <si>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</si>
  <si>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</si>
  <si>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</si>
  <si>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</si>
  <si>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</si>
  <si>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</si>
  <si>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</si>
  <si>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</si>
  <si>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</si>
  <si>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</si>
  <si>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</si>
  <si>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</si>
  <si>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</si>
  <si>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</si>
  <si>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</si>
  <si>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</si>
  <si>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</si>
  <si>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</si>
  <si>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</si>
  <si>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</si>
  <si>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</si>
  <si>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</si>
  <si>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</si>
  <si>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</si>
  <si>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</si>
  <si>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</si>
  <si>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</si>
  <si>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</si>
  <si>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</si>
  <si>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</si>
  <si>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</si>
  <si>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</si>
  <si>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</si>
  <si>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</si>
  <si>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</si>
  <si>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</si>
  <si>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</si>
  <si>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</si>
  <si>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</si>
  <si>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</si>
  <si>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</si>
  <si>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</si>
  <si>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</si>
  <si>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</si>
  <si>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</si>
  <si>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</si>
  <si>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</si>
  <si>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</si>
  <si>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</si>
  <si>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</si>
  <si>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</si>
  <si>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</si>
  <si>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</si>
  <si>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</si>
  <si>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</si>
  <si>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</si>
  <si>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</si>
  <si>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</si>
  <si>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</si>
  <si>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</si>
  <si>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</si>
  <si>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</si>
  <si>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</si>
  <si>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</si>
  <si>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</si>
  <si>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</si>
  <si>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</si>
  <si>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</si>
  <si>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</si>
  <si>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</si>
  <si>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</si>
  <si>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</si>
  <si>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</si>
  <si>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</si>
  <si>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</si>
  <si>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</si>
  <si>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</si>
  <si>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</si>
  <si>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</si>
  <si>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</si>
  <si>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</si>
  <si>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</si>
  <si>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</si>
  <si>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</si>
  <si>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</si>
  <si>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</si>
  <si>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</si>
  <si>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</si>
  <si>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</si>
  <si>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</si>
  <si>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</si>
  <si>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</si>
  <si>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</si>
  <si>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</si>
  <si>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</si>
  <si>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</si>
  <si>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</si>
  <si>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</si>
  <si>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</si>
  <si>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</si>
  <si>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</si>
  <si>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</si>
  <si>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</si>
  <si>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</si>
  <si>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</si>
  <si>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</si>
  <si>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</si>
  <si>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</si>
  <si>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</si>
  <si>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</si>
  <si>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</si>
  <si>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</si>
  <si>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</si>
  <si>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</si>
  <si>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</si>
  <si>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</si>
  <si>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</si>
  <si>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</si>
  <si>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</si>
  <si>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</si>
  <si>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</si>
  <si>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</si>
  <si>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</si>
  <si>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</si>
  <si>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</si>
  <si>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</si>
  <si>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</si>
  <si>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</si>
  <si>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</si>
  <si>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</si>
  <si>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</si>
  <si>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</si>
  <si>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</si>
  <si>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</si>
  <si>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</si>
  <si>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</si>
  <si>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</si>
  <si>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</si>
  <si>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</si>
  <si>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</si>
  <si>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</si>
  <si>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</si>
  <si>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</si>
  <si>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</si>
  <si>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</si>
  <si>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</si>
  <si>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</si>
  <si>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</si>
  <si>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</si>
  <si>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</si>
  <si>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</si>
  <si>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</si>
  <si>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</si>
  <si>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</si>
  <si>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</si>
  <si>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</si>
  <si>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</si>
  <si>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</si>
  <si>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</si>
  <si>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</si>
  <si>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</si>
  <si>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</si>
  <si>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</si>
  <si>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</si>
  <si>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</si>
  <si>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</si>
  <si>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</si>
  <si>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</si>
  <si>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</si>
  <si>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</si>
  <si>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</si>
  <si>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</si>
  <si>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</si>
  <si>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</si>
  <si>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</si>
  <si>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</si>
  <si>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</si>
  <si>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</si>
  <si>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</si>
  <si>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</si>
  <si>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</si>
  <si>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</si>
  <si>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</si>
  <si>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</si>
  <si>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</si>
  <si>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</si>
  <si>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</si>
  <si>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</si>
  <si>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</si>
  <si>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</si>
  <si>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 helyi önkormányzat költségvetési mérlege közgazdasági tagolásban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</si>
  <si>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</si>
  <si>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</si>
  <si>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</si>
  <si>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</si>
  <si>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</si>
  <si>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</si>
  <si>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Óvoda kiadásai</t>
  </si>
  <si>
    <t>Hivatal kiadásai</t>
  </si>
  <si>
    <t>Óvodai kiadásai</t>
  </si>
  <si>
    <t>Hivatal bevételei</t>
  </si>
  <si>
    <t>Óvoda bevételei</t>
  </si>
  <si>
    <t>Óvoda bevételek</t>
  </si>
  <si>
    <t>Hivatal bevételek</t>
  </si>
  <si>
    <t>Óvoda mérleg</t>
  </si>
  <si>
    <t>Hivatal mérleg</t>
  </si>
  <si>
    <t>Teljesítés</t>
  </si>
  <si>
    <t>Költségvetési engedélyezett létszámkeret (álláshely) (fő) KÖZÖS HIVATAL</t>
  </si>
  <si>
    <t>Költségvetési engedélyezett létszámkeret (álláshely) (fő) ÓVODA</t>
  </si>
  <si>
    <t>Konyha-étkező építés</t>
  </si>
  <si>
    <t>Eredeti előir.</t>
  </si>
  <si>
    <t>Mód.előir.</t>
  </si>
  <si>
    <t>Közös Hivatal</t>
  </si>
  <si>
    <t>Óvoda</t>
  </si>
  <si>
    <t>2. sz. melléklet</t>
  </si>
  <si>
    <t>3.sz. melléklet</t>
  </si>
  <si>
    <t>4. sz. melléklet</t>
  </si>
  <si>
    <t>5.sz. melléklet</t>
  </si>
  <si>
    <t>6. sz. melléklet</t>
  </si>
  <si>
    <t>7.sz. melléklet</t>
  </si>
  <si>
    <t>8.sz. melléklet</t>
  </si>
  <si>
    <t>9. sz. melllékle</t>
  </si>
  <si>
    <t>10. sz. melléklet</t>
  </si>
  <si>
    <t>11. sz. melléklet</t>
  </si>
  <si>
    <t>12. sz. melléklet</t>
  </si>
  <si>
    <t>13. sz. melléklet</t>
  </si>
  <si>
    <t>14. sz. mellléklet</t>
  </si>
  <si>
    <t>15. sz. melléklet</t>
  </si>
  <si>
    <t>16. sz. melléklet</t>
  </si>
  <si>
    <t>17. sz. melléklet</t>
  </si>
  <si>
    <t>18. sz. melléklet</t>
  </si>
  <si>
    <t>20. sz. melléklet</t>
  </si>
  <si>
    <t>22. sz. melléklet</t>
  </si>
  <si>
    <t>23. sz. melléklet</t>
  </si>
  <si>
    <t>24. sz. melléklet</t>
  </si>
  <si>
    <t>25.sz. melléklet</t>
  </si>
  <si>
    <t>26. sz. melléklet</t>
  </si>
  <si>
    <t>27.sz. melléklet</t>
  </si>
  <si>
    <t>21. sz. melléklet</t>
  </si>
  <si>
    <t>B411</t>
  </si>
  <si>
    <t>pedagógus I.</t>
  </si>
  <si>
    <t>pedagógus vezetői megbízással</t>
  </si>
  <si>
    <t>gyakornok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</si>
  <si>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</si>
  <si>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</si>
  <si>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</si>
  <si>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</si>
  <si>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</si>
  <si>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</si>
  <si>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</si>
  <si>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</si>
  <si>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</si>
  <si>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Összesen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</si>
  <si>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</si>
  <si>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</si>
  <si>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</si>
  <si>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</si>
  <si>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</si>
  <si>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</si>
  <si>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</si>
  <si>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</si>
  <si>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2017. évi eredeti ei.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</si>
  <si>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</si>
  <si>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</si>
  <si>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</si>
  <si>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</si>
  <si>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</si>
  <si>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</si>
  <si>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</si>
  <si>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</si>
  <si>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</si>
  <si>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</si>
  <si>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</si>
  <si>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</si>
  <si>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</si>
  <si>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</si>
  <si>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</si>
  <si>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</si>
  <si>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</si>
  <si>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</si>
  <si>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</si>
  <si>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</si>
  <si>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</si>
  <si>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</si>
  <si>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</si>
  <si>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</si>
  <si>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</si>
  <si>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</si>
  <si>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</si>
  <si>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</si>
  <si>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</si>
  <si>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</si>
  <si>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</si>
  <si>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</si>
  <si>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</si>
  <si>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</si>
  <si>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</si>
  <si>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</si>
  <si>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</si>
  <si>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</si>
  <si>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</si>
  <si>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</si>
  <si>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</si>
  <si>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</si>
  <si>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</si>
  <si>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</si>
  <si>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</si>
  <si>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</si>
  <si>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</si>
  <si>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</si>
  <si>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</si>
  <si>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</si>
  <si>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</si>
  <si>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</si>
  <si>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</si>
  <si>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</si>
  <si>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</si>
  <si>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</si>
  <si>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</si>
  <si>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</si>
  <si>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</si>
  <si>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</si>
  <si>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</si>
  <si>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</si>
  <si>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</si>
  <si>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</si>
  <si>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</si>
  <si>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</si>
  <si>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</si>
  <si>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</si>
  <si>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</si>
  <si>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</si>
  <si>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</si>
  <si>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</si>
  <si>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</si>
  <si>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</si>
  <si>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</si>
  <si>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</si>
  <si>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</si>
  <si>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</si>
  <si>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</si>
  <si>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</si>
  <si>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</si>
  <si>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</si>
  <si>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</si>
  <si>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</si>
  <si>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</si>
  <si>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</si>
  <si>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</si>
  <si>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</si>
  <si>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</si>
  <si>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</si>
  <si>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</si>
  <si>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</si>
  <si>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</si>
  <si>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</si>
  <si>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</si>
  <si>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</si>
  <si>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</si>
  <si>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</si>
  <si>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</si>
  <si>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</si>
  <si>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</si>
  <si>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</si>
  <si>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</si>
  <si>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zárszámadási rendelettervezet előterjesztésekor a képviselő-testület részére tájékoztatásul az előterjesztlésben kell bemutatni-nem a rendelet része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</si>
  <si>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</si>
  <si>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</si>
  <si>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</si>
  <si>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</si>
  <si>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</si>
  <si>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</si>
  <si>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</si>
  <si>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</si>
  <si>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</si>
  <si>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</si>
  <si>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</si>
  <si>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</si>
  <si>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</si>
  <si>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</si>
  <si>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</si>
  <si>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</si>
  <si>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</si>
  <si>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</si>
  <si>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</si>
  <si>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</si>
  <si>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</si>
  <si>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</si>
  <si>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</si>
  <si>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</si>
  <si>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</si>
  <si>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</si>
  <si>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</si>
  <si>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</si>
  <si>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</si>
  <si>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</si>
  <si>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</si>
  <si>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</si>
  <si>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</si>
  <si>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</si>
  <si>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</si>
  <si>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</si>
  <si>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</si>
  <si>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</si>
  <si>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</si>
  <si>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</si>
  <si>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</si>
  <si>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</si>
  <si>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</si>
  <si>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</si>
  <si>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</si>
  <si>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</si>
  <si>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</si>
  <si>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</si>
  <si>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</si>
  <si>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</si>
  <si>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</si>
  <si>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</si>
  <si>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</si>
  <si>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</si>
  <si>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</si>
  <si>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</si>
  <si>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</si>
  <si>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</si>
  <si>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</si>
  <si>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</si>
  <si>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</si>
  <si>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</si>
  <si>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</si>
  <si>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</si>
  <si>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</si>
  <si>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</si>
  <si>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</si>
  <si>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</si>
  <si>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</si>
  <si>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</si>
  <si>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</si>
  <si>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</si>
  <si>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</si>
  <si>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</si>
  <si>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</si>
  <si>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</si>
  <si>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</si>
  <si>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</si>
  <si>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</si>
  <si>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</si>
  <si>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</si>
  <si>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</si>
  <si>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</si>
  <si>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</si>
  <si>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</si>
  <si>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</si>
  <si>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</si>
  <si>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</si>
  <si>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</si>
  <si>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</si>
  <si>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</si>
  <si>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</si>
  <si>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</si>
  <si>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</si>
  <si>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</si>
  <si>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</si>
  <si>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</si>
  <si>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</si>
  <si>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</si>
  <si>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</si>
  <si>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</si>
  <si>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</si>
  <si>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</si>
  <si>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</si>
  <si>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</si>
  <si>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</si>
  <si>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</si>
  <si>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</si>
  <si>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</si>
  <si>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</si>
  <si>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</si>
  <si>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</si>
  <si>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</si>
  <si>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</si>
  <si>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</si>
  <si>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</si>
  <si>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</si>
  <si>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</si>
  <si>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</si>
  <si>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</si>
  <si>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</si>
  <si>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</si>
  <si>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</si>
  <si>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</si>
  <si>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</si>
  <si>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</si>
  <si>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</si>
  <si>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</si>
  <si>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</si>
  <si>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</si>
  <si>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</si>
  <si>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</si>
  <si>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</si>
  <si>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</si>
  <si>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</si>
  <si>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</si>
  <si>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</si>
  <si>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</si>
  <si>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</si>
  <si>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</si>
  <si>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</si>
  <si>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</si>
  <si>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</si>
  <si>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</si>
  <si>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</si>
  <si>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</si>
  <si>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</si>
  <si>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</si>
  <si>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</si>
  <si>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</si>
  <si>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</si>
  <si>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</si>
  <si>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</si>
  <si>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</si>
  <si>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</si>
  <si>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</si>
  <si>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</si>
  <si>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</si>
  <si>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</si>
  <si>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</si>
  <si>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</si>
  <si>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</si>
  <si>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</si>
  <si>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</si>
  <si>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</si>
  <si>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</si>
  <si>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</si>
  <si>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</si>
  <si>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</si>
  <si>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</si>
  <si>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</si>
  <si>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</si>
  <si>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</si>
  <si>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</si>
  <si>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</si>
  <si>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</si>
  <si>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</si>
  <si>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</si>
  <si>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</si>
  <si>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</si>
  <si>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</si>
  <si>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</si>
  <si>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</si>
  <si>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</si>
  <si>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</si>
  <si>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</si>
  <si>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</si>
  <si>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</si>
  <si>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</si>
  <si>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</si>
  <si>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</si>
  <si>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</si>
  <si>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</si>
  <si>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</si>
  <si>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</si>
  <si>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</si>
  <si>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</si>
  <si>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</si>
  <si>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</si>
  <si>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</si>
  <si>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</si>
  <si>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</si>
  <si>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</si>
  <si>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</si>
  <si>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</si>
  <si>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</si>
  <si>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</si>
  <si>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</si>
  <si>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</si>
  <si>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</si>
  <si>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</si>
  <si>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</si>
  <si>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</si>
  <si>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</si>
  <si>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</si>
  <si>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</si>
  <si>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</si>
  <si>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</si>
  <si>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</si>
  <si>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</si>
  <si>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</si>
  <si>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</si>
  <si>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</si>
  <si>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</si>
  <si>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</si>
  <si>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</si>
  <si>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</si>
  <si>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</si>
  <si>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</si>
  <si>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</si>
  <si>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</si>
  <si>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</si>
  <si>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</si>
  <si>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</si>
  <si>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</si>
  <si>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</si>
  <si>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</si>
  <si>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</si>
  <si>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</si>
  <si>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</si>
  <si>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</si>
  <si>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</si>
  <si>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</si>
  <si>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</si>
  <si>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</si>
  <si>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</si>
  <si>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</si>
  <si>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</si>
  <si>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</si>
  <si>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</si>
  <si>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</si>
  <si>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</si>
  <si>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</si>
  <si>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</si>
  <si>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</si>
  <si>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</si>
  <si>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</si>
  <si>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</si>
  <si>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</si>
  <si>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</si>
  <si>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</si>
  <si>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</si>
  <si>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</si>
  <si>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</si>
  <si>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</si>
  <si>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</si>
  <si>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</si>
  <si>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</si>
  <si>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</si>
  <si>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</si>
  <si>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</si>
  <si>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</si>
  <si>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</si>
  <si>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</si>
  <si>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</si>
  <si>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</si>
  <si>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</si>
  <si>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</si>
  <si>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</si>
  <si>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</si>
  <si>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</si>
  <si>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</si>
  <si>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</si>
  <si>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</si>
  <si>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</si>
  <si>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</si>
  <si>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</si>
  <si>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</si>
  <si>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</si>
  <si>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</si>
  <si>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</si>
  <si>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</si>
  <si>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</si>
  <si>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</si>
  <si>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B65</t>
  </si>
  <si>
    <t>B75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</si>
  <si>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</si>
  <si>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</si>
  <si>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</si>
  <si>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</si>
  <si>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</si>
  <si>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</si>
  <si>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</si>
  <si>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</si>
  <si>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</si>
  <si>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</si>
  <si>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</si>
  <si>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</si>
  <si>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</si>
  <si>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</si>
  <si>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</si>
  <si>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</si>
  <si>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</si>
  <si>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</si>
  <si>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</si>
  <si>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</si>
  <si>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</si>
  <si>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</si>
  <si>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</si>
  <si>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</si>
  <si>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</si>
  <si>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</si>
  <si>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</si>
  <si>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</si>
  <si>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</si>
  <si>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</si>
  <si>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</si>
  <si>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</si>
  <si>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</si>
  <si>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</si>
  <si>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</si>
  <si>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</si>
  <si>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</si>
  <si>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</si>
  <si>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</si>
  <si>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</si>
  <si>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</si>
  <si>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</si>
  <si>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</si>
  <si>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</si>
  <si>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</si>
  <si>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</si>
  <si>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</si>
  <si>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</si>
  <si>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</si>
  <si>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</si>
  <si>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</si>
  <si>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</si>
  <si>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</si>
  <si>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</si>
  <si>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</si>
  <si>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</si>
  <si>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</si>
  <si>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</si>
  <si>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</si>
  <si>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</si>
  <si>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</si>
  <si>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</si>
  <si>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</si>
  <si>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</si>
  <si>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</si>
  <si>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</si>
  <si>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</si>
  <si>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</si>
  <si>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</si>
  <si>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</si>
  <si>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</si>
  <si>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</si>
  <si>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</si>
  <si>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</si>
  <si>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</si>
  <si>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</si>
  <si>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</si>
  <si>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</si>
  <si>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</si>
  <si>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</si>
  <si>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</si>
  <si>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</si>
  <si>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</si>
  <si>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</si>
  <si>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</si>
  <si>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</si>
  <si>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</si>
  <si>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</si>
  <si>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</si>
  <si>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</si>
  <si>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</si>
  <si>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</si>
  <si>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</si>
  <si>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</si>
  <si>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</si>
  <si>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</si>
  <si>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</si>
  <si>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</si>
  <si>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</si>
  <si>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</si>
  <si>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</si>
  <si>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</si>
  <si>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</si>
  <si>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</si>
  <si>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</si>
  <si>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</si>
  <si>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</si>
  <si>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</si>
  <si>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</si>
  <si>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</si>
  <si>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</si>
  <si>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</si>
  <si>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</si>
  <si>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</si>
  <si>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</si>
  <si>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</si>
  <si>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</si>
  <si>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</si>
  <si>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</si>
  <si>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</si>
  <si>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</si>
  <si>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</si>
  <si>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</si>
  <si>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</si>
  <si>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</si>
  <si>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</si>
  <si>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</si>
  <si>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</si>
  <si>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</si>
  <si>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</si>
  <si>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</si>
  <si>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</si>
  <si>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</si>
  <si>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</si>
  <si>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</si>
  <si>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</si>
  <si>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</si>
  <si>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</si>
  <si>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</si>
  <si>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</si>
  <si>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</si>
  <si>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</si>
  <si>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</si>
  <si>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</si>
  <si>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</si>
  <si>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</si>
  <si>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</si>
  <si>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</si>
  <si>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</si>
  <si>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</si>
  <si>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</si>
  <si>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</si>
  <si>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</si>
  <si>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</si>
  <si>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</si>
  <si>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</si>
  <si>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</si>
  <si>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</si>
  <si>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</si>
  <si>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</si>
  <si>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</si>
  <si>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</si>
  <si>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</si>
  <si>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</si>
  <si>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</si>
  <si>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</si>
  <si>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</si>
  <si>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</si>
  <si>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</si>
  <si>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</si>
  <si>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</si>
  <si>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</si>
  <si>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</si>
  <si>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</si>
  <si>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</si>
  <si>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</si>
  <si>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</si>
  <si>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</si>
  <si>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</si>
  <si>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</si>
  <si>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</si>
  <si>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</si>
  <si>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</si>
  <si>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</si>
  <si>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</si>
  <si>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</si>
  <si>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</si>
  <si>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</si>
  <si>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</si>
  <si>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</si>
  <si>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</si>
  <si>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</si>
  <si>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</si>
  <si>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</si>
  <si>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</si>
  <si>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</si>
  <si>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</si>
  <si>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</si>
  <si>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</si>
  <si>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</si>
  <si>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</si>
  <si>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</si>
  <si>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</si>
  <si>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</si>
  <si>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</si>
  <si>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</si>
  <si>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</si>
  <si>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</si>
  <si>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K513</t>
  </si>
  <si>
    <t>K89</t>
  </si>
  <si>
    <t xml:space="preserve">intézményi ellátottak pénzbeli juttatásai </t>
  </si>
  <si>
    <t>ÖNKORMÁNYZATI ELŐIRÁNYZATOK MINDÖSSZESEN (Önk.+Hivatal)</t>
  </si>
  <si>
    <t>Pénzbeli kárpótlások (életjáradék)</t>
  </si>
  <si>
    <t>Családi támogatások (gyermekvédelmi támogatás)</t>
  </si>
  <si>
    <t>Szoftverek beszerzése</t>
  </si>
  <si>
    <t>H/III/8     Letétre átvett pénzeszközök</t>
  </si>
  <si>
    <t>saját bevételek 2018.</t>
  </si>
  <si>
    <t>Közös Önk.Hivatal</t>
  </si>
  <si>
    <t>ÖNKORMÁNYZAT költségvetési szervei</t>
  </si>
  <si>
    <t>Közös Önkorm. Hivatal</t>
  </si>
  <si>
    <r>
      <t>b)</t>
    </r>
    <r>
      <rPr>
        <sz val="12"/>
        <color indexed="8"/>
        <rFont val="Calibri"/>
        <family val="2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</si>
  <si>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Calibri"/>
        <family val="2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</si>
  <si>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Calibri"/>
        <family val="2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</si>
  <si>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Calibri"/>
        <family val="2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</si>
  <si>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Calibri"/>
        <family val="2"/>
      </rPr>
      <t xml:space="preserve"> a szerződésben kapott, legalább háromszázhatvanöt nap időtartamú halasztott fizetés, részletfizetés, és a még ki nem fizetett ellenérték,</t>
    </r>
  </si>
  <si>
    <r>
      <t>Mötv. 106. §</t>
    </r>
    <r>
      <rPr>
        <sz val="12"/>
        <color indexed="8"/>
        <rFont val="Calibri"/>
        <family val="2"/>
      </rPr>
      <t xml:space="preserve"> (1) E törvény alkalmazásában saját bevétel:</t>
    </r>
  </si>
  <si>
    <r>
      <t>a)</t>
    </r>
    <r>
      <rPr>
        <sz val="12"/>
        <color indexed="8"/>
        <rFont val="Calibri"/>
        <family val="2"/>
      </rPr>
      <t xml:space="preserve"> a helyi adók;</t>
    </r>
  </si>
  <si>
    <r>
      <t>b)</t>
    </r>
    <r>
      <rPr>
        <sz val="12"/>
        <color indexed="8"/>
        <rFont val="Calibri"/>
        <family val="2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</si>
  <si>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Calibri"/>
        <family val="2"/>
      </rPr>
      <t xml:space="preserve"> átvett pénzeszközök;</t>
    </r>
  </si>
  <si>
    <r>
      <t>e)</t>
    </r>
    <r>
      <rPr>
        <sz val="12"/>
        <color indexed="8"/>
        <rFont val="Calibri"/>
        <family val="2"/>
      </rPr>
      <t xml:space="preserve"> az önkormányzat és intézményei egyéb sajátos bevételei.</t>
    </r>
  </si>
  <si>
    <r>
      <t>2. §</t>
    </r>
    <r>
      <rPr>
        <sz val="12"/>
        <color indexed="8"/>
        <rFont val="Calibri"/>
        <family val="2"/>
      </rPr>
      <t xml:space="preserve"> (1) Az önkormányzat saját bevételének minősül</t>
    </r>
  </si>
  <si>
    <t>KÖLTSÉGVETÉSI SZERV - Önkormányzati Hivatal</t>
  </si>
  <si>
    <t>KÖLTSÉGVETÉSI SZERV - Óvoda</t>
  </si>
  <si>
    <t>Kiadások (Ft)</t>
  </si>
  <si>
    <t>Bevételek (Ft)</t>
  </si>
  <si>
    <t>Működési célú támogatás bevétele kormány</t>
  </si>
  <si>
    <t xml:space="preserve"> </t>
  </si>
  <si>
    <t>2016. évi tény (teljesítés)</t>
  </si>
  <si>
    <t>Működési célú támogatás</t>
  </si>
  <si>
    <t>Biztosító által fizetett kártérítés</t>
  </si>
  <si>
    <t>Működési célú bevétele kormány</t>
  </si>
  <si>
    <t>Általános- és céltartalékok (Ft)</t>
  </si>
  <si>
    <t>pedagógus II.</t>
  </si>
  <si>
    <t>Támogatások, kölcsönök nyújtása és törlesztése (Ft)</t>
  </si>
  <si>
    <t>Jövedéki adó</t>
  </si>
  <si>
    <t>késedelmi pótlék</t>
  </si>
  <si>
    <t>Helyi adó és egyéb közhatalmi bevételek (Ft)</t>
  </si>
  <si>
    <t>A helyi önkormányzat költségvetési mérlege közgazdasági tagolásban (Ft)</t>
  </si>
  <si>
    <t>Biztosító általé fizetett kártérítés</t>
  </si>
  <si>
    <t>működési célú támogatás</t>
  </si>
  <si>
    <t>Tárgyi időszak (2016. év)</t>
  </si>
  <si>
    <t>Előző időszak (2015. év)</t>
  </si>
  <si>
    <t>A helyi önkormányzat eredménykimutatása (Ft)</t>
  </si>
  <si>
    <t>09       Különféle egyéb eredményszemléletű bevételek</t>
  </si>
  <si>
    <t>08       Felhalm támogatások bevételei</t>
  </si>
  <si>
    <t>A helyi önkormányzat pénzmaradvány kimutatása (Ft)</t>
  </si>
  <si>
    <t>működésui célú támogatások</t>
  </si>
  <si>
    <t>Működési célú támogatások</t>
  </si>
  <si>
    <t>Lakosságnak juttatott támogatások, szociális, rászorultsági jellegű ellátások (Ft)</t>
  </si>
  <si>
    <t>Tartalékok általános</t>
  </si>
  <si>
    <t>Egészségház építése</t>
  </si>
  <si>
    <t xml:space="preserve">Beruházások és felújítások </t>
  </si>
  <si>
    <t>Biztosító áltral fizetett kártérítés</t>
  </si>
  <si>
    <t>Működési célú bevételek kormány</t>
  </si>
  <si>
    <t>Egyéb működési célú bevételek</t>
  </si>
  <si>
    <t>Egyéb működési bevételek kormány</t>
  </si>
  <si>
    <t xml:space="preserve">Biztosító által fizetett </t>
  </si>
  <si>
    <t>Tartalék összesen</t>
  </si>
  <si>
    <t>Céltartalékok</t>
  </si>
  <si>
    <t xml:space="preserve">A költségvetési év azon fejlesztései, amelyek megvalósításához a Gst. 3. § (1) bekezdése szerinti adósságot keletkeztető ügylet megkötése vált szükségessé </t>
  </si>
  <si>
    <t>A helyi önkormányzat mérlege (Ft)</t>
  </si>
  <si>
    <t>C)       Mérleg szerinti eredmény EREDMÉNY (=±A±B) (35=±23±34)</t>
  </si>
  <si>
    <t>Önkormányzat 2017. évi zárszámadása</t>
  </si>
  <si>
    <t>Önkormányzat 2017 évi zárszámadása</t>
  </si>
  <si>
    <t>Önkormányzat  2017. évi zárszámadása</t>
  </si>
  <si>
    <t>Önkormányzat 2017- évi zárszámadása</t>
  </si>
  <si>
    <t>Előző időszak (2016. év)</t>
  </si>
  <si>
    <t>Tárgyi időszak (2017. év)</t>
  </si>
  <si>
    <t>2017. évi módosított ei.</t>
  </si>
  <si>
    <t>2017. évi tény (teljesítés)</t>
  </si>
  <si>
    <t>2016. évi tény (teljesítés Ft)</t>
  </si>
  <si>
    <t>2017 évi eredeti ei.</t>
  </si>
  <si>
    <t>Padlósúroló automata</t>
  </si>
  <si>
    <t>Térfigyelő</t>
  </si>
  <si>
    <t>Számítógép, nyomtató</t>
  </si>
  <si>
    <t>Orvosi rendelő</t>
  </si>
  <si>
    <t>Mátyás kir. Támfal</t>
  </si>
  <si>
    <t>Iskola mosdó</t>
  </si>
  <si>
    <t>Támogatások, kölcsönök bevételei (Ft)</t>
  </si>
  <si>
    <t>Tárgyi időszak (2017 év)</t>
  </si>
  <si>
    <t>,</t>
  </si>
  <si>
    <t>saját bevételek 2017</t>
  </si>
  <si>
    <t>saját bevételek 2019.</t>
  </si>
  <si>
    <t>saját bevételek 2020</t>
  </si>
  <si>
    <t>2016. évi tény Eft (teljesítés)</t>
  </si>
  <si>
    <t>Orvosi rendelő Kazán</t>
  </si>
  <si>
    <t>Fogorvosi szék</t>
  </si>
  <si>
    <t>Faluház</t>
  </si>
  <si>
    <t>Villám patak</t>
  </si>
  <si>
    <t>Buszmegálló</t>
  </si>
  <si>
    <t>Óvoda kerítés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</si>
</sst>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0\ &quot;Ft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u val="single"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63"/>
      <name val="Calibri"/>
      <family val="2"/>
    </font>
    <font>
      <i/>
      <sz val="10"/>
      <color indexed="40"/>
      <name val="Calibri"/>
      <family val="2"/>
    </font>
    <font>
      <b/>
      <sz val="10"/>
      <color indexed="40"/>
      <name val="Calibri"/>
      <family val="2"/>
    </font>
    <font>
      <i/>
      <sz val="12"/>
      <color indexed="8"/>
      <name val="Calibri"/>
      <family val="2"/>
    </font>
    <font>
      <i/>
      <sz val="11"/>
      <color indexed="30"/>
      <name val="Calibri"/>
      <family val="2"/>
    </font>
    <font>
      <i/>
      <sz val="11"/>
      <color indexed="40"/>
      <name val="Calibri"/>
      <family val="2"/>
    </font>
    <font>
      <b/>
      <sz val="11"/>
      <color indexed="4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4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545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9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3" fontId="27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165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/>
    </xf>
    <xf numFmtId="0" fontId="32" fillId="36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32" fillId="0" borderId="10" xfId="0" applyFont="1" applyFill="1" applyBorder="1" applyAlignment="1">
      <alignment vertical="center"/>
    </xf>
    <xf numFmtId="0" fontId="39" fillId="37" borderId="10" xfId="0" applyFont="1" applyFill="1" applyBorder="1" applyAlignment="1">
      <alignment/>
    </xf>
    <xf numFmtId="165" fontId="27" fillId="37" borderId="10" xfId="0" applyNumberFormat="1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/>
    </xf>
    <xf numFmtId="164" fontId="33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40" fillId="38" borderId="10" xfId="0" applyFont="1" applyFill="1" applyBorder="1" applyAlignment="1">
      <alignment horizontal="left" vertical="center"/>
    </xf>
    <xf numFmtId="165" fontId="40" fillId="38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4" fillId="38" borderId="10" xfId="0" applyFont="1" applyFill="1" applyBorder="1" applyAlignment="1">
      <alignment horizontal="left" vertical="center"/>
    </xf>
    <xf numFmtId="0" fontId="40" fillId="38" borderId="10" xfId="0" applyFont="1" applyFill="1" applyBorder="1" applyAlignment="1">
      <alignment horizontal="left" vertical="center" wrapText="1"/>
    </xf>
    <xf numFmtId="0" fontId="40" fillId="39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83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/>
    </xf>
    <xf numFmtId="16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165" fontId="40" fillId="0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Border="1" applyAlignment="1">
      <alignment/>
    </xf>
    <xf numFmtId="0" fontId="12" fillId="36" borderId="10" xfId="0" applyFont="1" applyFill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3" fontId="83" fillId="0" borderId="0" xfId="0" applyNumberFormat="1" applyFont="1" applyAlignment="1">
      <alignment/>
    </xf>
    <xf numFmtId="0" fontId="35" fillId="0" borderId="10" xfId="0" applyFont="1" applyFill="1" applyBorder="1" applyAlignment="1">
      <alignment vertical="center"/>
    </xf>
    <xf numFmtId="165" fontId="40" fillId="37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3" fontId="2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35" fillId="35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8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/>
    </xf>
    <xf numFmtId="165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165" fontId="44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/>
    </xf>
    <xf numFmtId="165" fontId="44" fillId="37" borderId="10" xfId="0" applyNumberFormat="1" applyFont="1" applyFill="1" applyBorder="1" applyAlignment="1">
      <alignment vertical="center"/>
    </xf>
    <xf numFmtId="164" fontId="42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38" borderId="10" xfId="0" applyFont="1" applyFill="1" applyBorder="1" applyAlignment="1">
      <alignment horizontal="left" vertical="center"/>
    </xf>
    <xf numFmtId="165" fontId="44" fillId="38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84" fillId="0" borderId="0" xfId="0" applyFont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38" borderId="10" xfId="0" applyFont="1" applyFill="1" applyBorder="1" applyAlignment="1">
      <alignment horizontal="left" vertical="center"/>
    </xf>
    <xf numFmtId="0" fontId="44" fillId="38" borderId="10" xfId="0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/>
    </xf>
    <xf numFmtId="0" fontId="42" fillId="39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Border="1" applyAlignment="1">
      <alignment/>
    </xf>
    <xf numFmtId="3" fontId="44" fillId="37" borderId="10" xfId="0" applyNumberFormat="1" applyFont="1" applyFill="1" applyBorder="1" applyAlignment="1">
      <alignment vertical="center"/>
    </xf>
    <xf numFmtId="3" fontId="42" fillId="37" borderId="10" xfId="0" applyNumberFormat="1" applyFont="1" applyFill="1" applyBorder="1" applyAlignment="1">
      <alignment/>
    </xf>
    <xf numFmtId="3" fontId="44" fillId="38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/>
    </xf>
    <xf numFmtId="3" fontId="44" fillId="38" borderId="10" xfId="0" applyNumberFormat="1" applyFont="1" applyFill="1" applyBorder="1" applyAlignment="1">
      <alignment horizontal="left" vertical="center" wrapText="1"/>
    </xf>
    <xf numFmtId="3" fontId="44" fillId="39" borderId="10" xfId="0" applyNumberFormat="1" applyFont="1" applyFill="1" applyBorder="1" applyAlignment="1">
      <alignment/>
    </xf>
    <xf numFmtId="3" fontId="42" fillId="39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left" vertical="center"/>
    </xf>
    <xf numFmtId="0" fontId="27" fillId="38" borderId="10" xfId="0" applyFont="1" applyFill="1" applyBorder="1" applyAlignment="1">
      <alignment horizontal="left" vertical="center"/>
    </xf>
    <xf numFmtId="165" fontId="27" fillId="38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38" borderId="10" xfId="0" applyFont="1" applyFill="1" applyBorder="1" applyAlignment="1">
      <alignment horizontal="left" vertical="center"/>
    </xf>
    <xf numFmtId="0" fontId="27" fillId="38" borderId="10" xfId="0" applyFont="1" applyFill="1" applyBorder="1" applyAlignment="1">
      <alignment horizontal="left" vertical="center" wrapText="1"/>
    </xf>
    <xf numFmtId="0" fontId="27" fillId="39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31" fillId="0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3" fontId="27" fillId="38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left" vertical="center"/>
    </xf>
    <xf numFmtId="3" fontId="38" fillId="0" borderId="10" xfId="0" applyNumberFormat="1" applyFont="1" applyFill="1" applyBorder="1" applyAlignment="1">
      <alignment horizontal="left" vertical="center"/>
    </xf>
    <xf numFmtId="3" fontId="38" fillId="38" borderId="10" xfId="0" applyNumberFormat="1" applyFont="1" applyFill="1" applyBorder="1" applyAlignment="1">
      <alignment horizontal="left" vertical="center"/>
    </xf>
    <xf numFmtId="3" fontId="27" fillId="34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38" fillId="0" borderId="10" xfId="0" applyNumberFormat="1" applyFont="1" applyFill="1" applyBorder="1" applyAlignment="1">
      <alignment horizontal="right" vertical="center"/>
    </xf>
    <xf numFmtId="3" fontId="38" fillId="38" borderId="10" xfId="0" applyNumberFormat="1" applyFont="1" applyFill="1" applyBorder="1" applyAlignment="1">
      <alignment horizontal="right" vertical="center"/>
    </xf>
    <xf numFmtId="0" fontId="27" fillId="40" borderId="10" xfId="0" applyFont="1" applyFill="1" applyBorder="1" applyAlignment="1">
      <alignment horizontal="left" vertical="center"/>
    </xf>
    <xf numFmtId="0" fontId="34" fillId="38" borderId="10" xfId="0" applyFont="1" applyFill="1" applyBorder="1" applyAlignment="1">
      <alignment horizontal="left" vertical="center" wrapText="1"/>
    </xf>
    <xf numFmtId="0" fontId="40" fillId="41" borderId="10" xfId="0" applyFont="1" applyFill="1" applyBorder="1" applyAlignment="1">
      <alignment/>
    </xf>
    <xf numFmtId="0" fontId="40" fillId="41" borderId="10" xfId="0" applyFont="1" applyFill="1" applyBorder="1" applyAlignment="1">
      <alignment horizontal="left" vertical="center"/>
    </xf>
    <xf numFmtId="0" fontId="50" fillId="40" borderId="10" xfId="0" applyFont="1" applyFill="1" applyBorder="1" applyAlignment="1">
      <alignment/>
    </xf>
    <xf numFmtId="0" fontId="38" fillId="38" borderId="10" xfId="0" applyFont="1" applyFill="1" applyBorder="1" applyAlignment="1">
      <alignment horizontal="left" vertical="center" wrapText="1"/>
    </xf>
    <xf numFmtId="0" fontId="27" fillId="41" borderId="10" xfId="0" applyFont="1" applyFill="1" applyBorder="1" applyAlignment="1">
      <alignment/>
    </xf>
    <xf numFmtId="0" fontId="27" fillId="41" borderId="10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79" fillId="0" borderId="10" xfId="0" applyNumberFormat="1" applyFont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79" fillId="38" borderId="10" xfId="0" applyNumberFormat="1" applyFont="1" applyFill="1" applyBorder="1" applyAlignment="1">
      <alignment/>
    </xf>
    <xf numFmtId="3" fontId="0" fillId="41" borderId="10" xfId="0" applyNumberFormat="1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3" fontId="79" fillId="39" borderId="10" xfId="0" applyNumberFormat="1" applyFont="1" applyFill="1" applyBorder="1" applyAlignment="1">
      <alignment/>
    </xf>
    <xf numFmtId="3" fontId="27" fillId="39" borderId="10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27" fillId="37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52" fillId="0" borderId="0" xfId="0" applyFont="1" applyAlignment="1">
      <alignment/>
    </xf>
    <xf numFmtId="0" fontId="83" fillId="0" borderId="10" xfId="0" applyFont="1" applyBorder="1" applyAlignment="1">
      <alignment/>
    </xf>
    <xf numFmtId="0" fontId="40" fillId="37" borderId="10" xfId="0" applyFont="1" applyFill="1" applyBorder="1" applyAlignment="1">
      <alignment horizontal="left" vertical="center"/>
    </xf>
    <xf numFmtId="3" fontId="8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left" vertical="center" wrapText="1"/>
    </xf>
    <xf numFmtId="3" fontId="12" fillId="34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3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14" fontId="1" fillId="0" borderId="10" xfId="0" applyNumberFormat="1" applyFont="1" applyBorder="1" applyAlignment="1">
      <alignment/>
    </xf>
    <xf numFmtId="3" fontId="33" fillId="0" borderId="10" xfId="0" applyNumberFormat="1" applyFont="1" applyFill="1" applyBorder="1" applyAlignment="1">
      <alignment horizontal="left" vertical="center"/>
    </xf>
    <xf numFmtId="3" fontId="31" fillId="0" borderId="10" xfId="0" applyNumberFormat="1" applyFont="1" applyFill="1" applyBorder="1" applyAlignment="1">
      <alignment horizontal="left" vertical="center"/>
    </xf>
    <xf numFmtId="3" fontId="31" fillId="34" borderId="10" xfId="0" applyNumberFormat="1" applyFont="1" applyFill="1" applyBorder="1" applyAlignment="1">
      <alignment horizontal="left" vertical="center"/>
    </xf>
    <xf numFmtId="3" fontId="1" fillId="34" borderId="10" xfId="0" applyNumberFormat="1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54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0" xfId="43" applyFont="1" applyAlignment="1" applyProtection="1">
      <alignment/>
      <protection/>
    </xf>
    <xf numFmtId="0" fontId="5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38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38" fillId="0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left" vertical="center" wrapText="1"/>
    </xf>
    <xf numFmtId="0" fontId="38" fillId="39" borderId="10" xfId="0" applyFont="1" applyFill="1" applyBorder="1" applyAlignment="1">
      <alignment vertical="center" wrapText="1"/>
    </xf>
    <xf numFmtId="0" fontId="27" fillId="39" borderId="10" xfId="0" applyFont="1" applyFill="1" applyBorder="1" applyAlignment="1">
      <alignment horizontal="left" vertical="center" wrapText="1"/>
    </xf>
    <xf numFmtId="0" fontId="38" fillId="39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79" fillId="34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8" fillId="36" borderId="10" xfId="0" applyFont="1" applyFill="1" applyBorder="1" applyAlignment="1">
      <alignment horizontal="left" vertical="center" wrapText="1"/>
    </xf>
    <xf numFmtId="0" fontId="27" fillId="39" borderId="10" xfId="0" applyFont="1" applyFill="1" applyBorder="1" applyAlignment="1">
      <alignment horizontal="left" vertical="center"/>
    </xf>
    <xf numFmtId="3" fontId="27" fillId="0" borderId="10" xfId="0" applyNumberFormat="1" applyFont="1" applyBorder="1" applyAlignment="1">
      <alignment horizontal="right" wrapText="1"/>
    </xf>
    <xf numFmtId="3" fontId="79" fillId="0" borderId="10" xfId="0" applyNumberFormat="1" applyFont="1" applyBorder="1" applyAlignment="1">
      <alignment horizontal="right"/>
    </xf>
    <xf numFmtId="3" fontId="79" fillId="0" borderId="0" xfId="0" applyNumberFormat="1" applyFont="1" applyAlignment="1">
      <alignment/>
    </xf>
    <xf numFmtId="0" fontId="32" fillId="0" borderId="10" xfId="0" applyFont="1" applyBorder="1" applyAlignment="1">
      <alignment horizontal="left" vertical="top" wrapText="1"/>
    </xf>
    <xf numFmtId="3" fontId="32" fillId="0" borderId="10" xfId="0" applyNumberFormat="1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3" fontId="36" fillId="0" borderId="10" xfId="0" applyNumberFormat="1" applyFont="1" applyBorder="1" applyAlignment="1">
      <alignment horizontal="right" vertical="top" wrapText="1"/>
    </xf>
    <xf numFmtId="0" fontId="36" fillId="34" borderId="10" xfId="0" applyFont="1" applyFill="1" applyBorder="1" applyAlignment="1">
      <alignment horizontal="left" vertical="top" wrapText="1"/>
    </xf>
    <xf numFmtId="3" fontId="36" fillId="34" borderId="10" xfId="0" applyNumberFormat="1" applyFont="1" applyFill="1" applyBorder="1" applyAlignment="1">
      <alignment horizontal="right" vertical="top" wrapText="1"/>
    </xf>
    <xf numFmtId="0" fontId="38" fillId="34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top" wrapText="1"/>
    </xf>
    <xf numFmtId="3" fontId="49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right" vertical="top" wrapText="1"/>
    </xf>
    <xf numFmtId="3" fontId="38" fillId="34" borderId="10" xfId="0" applyNumberFormat="1" applyFont="1" applyFill="1" applyBorder="1" applyAlignment="1">
      <alignment horizontal="right" vertical="top" wrapText="1"/>
    </xf>
    <xf numFmtId="0" fontId="38" fillId="38" borderId="10" xfId="0" applyFont="1" applyFill="1" applyBorder="1" applyAlignment="1">
      <alignment horizontal="left" vertical="top" wrapText="1"/>
    </xf>
    <xf numFmtId="3" fontId="38" fillId="38" borderId="10" xfId="0" applyNumberFormat="1" applyFont="1" applyFill="1" applyBorder="1" applyAlignment="1">
      <alignment horizontal="right" vertical="top" wrapText="1"/>
    </xf>
    <xf numFmtId="3" fontId="1" fillId="38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36" fillId="0" borderId="10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/>
    </xf>
    <xf numFmtId="0" fontId="38" fillId="0" borderId="13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3" fontId="49" fillId="0" borderId="16" xfId="0" applyNumberFormat="1" applyFont="1" applyBorder="1" applyAlignment="1">
      <alignment horizontal="right" vertical="top" wrapText="1"/>
    </xf>
    <xf numFmtId="0" fontId="62" fillId="0" borderId="0" xfId="0" applyFont="1" applyFill="1" applyAlignment="1">
      <alignment/>
    </xf>
    <xf numFmtId="0" fontId="33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/>
    </xf>
    <xf numFmtId="165" fontId="27" fillId="34" borderId="10" xfId="0" applyNumberFormat="1" applyFont="1" applyFill="1" applyBorder="1" applyAlignment="1">
      <alignment vertical="center"/>
    </xf>
    <xf numFmtId="0" fontId="39" fillId="39" borderId="10" xfId="0" applyFont="1" applyFill="1" applyBorder="1" applyAlignment="1">
      <alignment/>
    </xf>
    <xf numFmtId="165" fontId="27" fillId="39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50" fillId="34" borderId="10" xfId="0" applyFont="1" applyFill="1" applyBorder="1" applyAlignment="1">
      <alignment/>
    </xf>
    <xf numFmtId="0" fontId="50" fillId="39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39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6" fillId="0" borderId="10" xfId="0" applyNumberFormat="1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left" vertical="center"/>
    </xf>
    <xf numFmtId="3" fontId="36" fillId="38" borderId="10" xfId="0" applyNumberFormat="1" applyFont="1" applyFill="1" applyBorder="1" applyAlignment="1">
      <alignment horizontal="left" vertical="center"/>
    </xf>
    <xf numFmtId="3" fontId="33" fillId="0" borderId="10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79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0" fontId="50" fillId="42" borderId="10" xfId="0" applyFont="1" applyFill="1" applyBorder="1" applyAlignment="1">
      <alignment/>
    </xf>
    <xf numFmtId="0" fontId="27" fillId="42" borderId="10" xfId="0" applyFont="1" applyFill="1" applyBorder="1" applyAlignment="1">
      <alignment horizontal="left" vertical="center"/>
    </xf>
    <xf numFmtId="3" fontId="0" fillId="42" borderId="10" xfId="0" applyNumberFormat="1" applyFont="1" applyFill="1" applyBorder="1" applyAlignment="1">
      <alignment/>
    </xf>
    <xf numFmtId="3" fontId="27" fillId="42" borderId="10" xfId="0" applyNumberFormat="1" applyFont="1" applyFill="1" applyBorder="1" applyAlignment="1">
      <alignment/>
    </xf>
    <xf numFmtId="0" fontId="38" fillId="43" borderId="10" xfId="0" applyFont="1" applyFill="1" applyBorder="1" applyAlignment="1">
      <alignment horizontal="left" vertical="center" wrapText="1"/>
    </xf>
    <xf numFmtId="0" fontId="27" fillId="43" borderId="10" xfId="0" applyFont="1" applyFill="1" applyBorder="1" applyAlignment="1">
      <alignment horizontal="left" vertical="center"/>
    </xf>
    <xf numFmtId="3" fontId="79" fillId="43" borderId="10" xfId="0" applyNumberFormat="1" applyFont="1" applyFill="1" applyBorder="1" applyAlignment="1">
      <alignment/>
    </xf>
    <xf numFmtId="0" fontId="27" fillId="44" borderId="10" xfId="0" applyFont="1" applyFill="1" applyBorder="1" applyAlignment="1">
      <alignment/>
    </xf>
    <xf numFmtId="0" fontId="27" fillId="15" borderId="10" xfId="0" applyFont="1" applyFill="1" applyBorder="1" applyAlignment="1">
      <alignment/>
    </xf>
    <xf numFmtId="0" fontId="27" fillId="15" borderId="10" xfId="0" applyFont="1" applyFill="1" applyBorder="1" applyAlignment="1">
      <alignment horizontal="left" vertical="center"/>
    </xf>
    <xf numFmtId="0" fontId="38" fillId="43" borderId="10" xfId="0" applyFont="1" applyFill="1" applyBorder="1" applyAlignment="1">
      <alignment horizontal="left" vertical="center"/>
    </xf>
    <xf numFmtId="0" fontId="27" fillId="43" borderId="10" xfId="0" applyFont="1" applyFill="1" applyBorder="1" applyAlignment="1">
      <alignment horizontal="left" vertical="center" wrapText="1"/>
    </xf>
    <xf numFmtId="3" fontId="79" fillId="44" borderId="10" xfId="0" applyNumberFormat="1" applyFont="1" applyFill="1" applyBorder="1" applyAlignment="1">
      <alignment/>
    </xf>
    <xf numFmtId="3" fontId="79" fillId="42" borderId="10" xfId="0" applyNumberFormat="1" applyFont="1" applyFill="1" applyBorder="1" applyAlignment="1">
      <alignment/>
    </xf>
    <xf numFmtId="3" fontId="79" fillId="15" borderId="10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27" fillId="43" borderId="10" xfId="0" applyNumberFormat="1" applyFont="1" applyFill="1" applyBorder="1" applyAlignment="1">
      <alignment horizontal="right" vertical="center" wrapText="1"/>
    </xf>
    <xf numFmtId="3" fontId="27" fillId="43" borderId="10" xfId="0" applyNumberFormat="1" applyFont="1" applyFill="1" applyBorder="1" applyAlignment="1">
      <alignment/>
    </xf>
    <xf numFmtId="3" fontId="1" fillId="43" borderId="10" xfId="0" applyNumberFormat="1" applyFont="1" applyFill="1" applyBorder="1" applyAlignment="1">
      <alignment/>
    </xf>
    <xf numFmtId="0" fontId="38" fillId="43" borderId="0" xfId="0" applyFont="1" applyFill="1" applyBorder="1" applyAlignment="1">
      <alignment horizontal="left" vertical="center"/>
    </xf>
    <xf numFmtId="0" fontId="79" fillId="43" borderId="0" xfId="0" applyFont="1" applyFill="1" applyBorder="1" applyAlignment="1">
      <alignment/>
    </xf>
    <xf numFmtId="0" fontId="79" fillId="43" borderId="0" xfId="0" applyFont="1" applyFill="1" applyAlignment="1">
      <alignment/>
    </xf>
    <xf numFmtId="3" fontId="27" fillId="44" borderId="10" xfId="0" applyNumberFormat="1" applyFont="1" applyFill="1" applyBorder="1" applyAlignment="1">
      <alignment horizontal="right"/>
    </xf>
    <xf numFmtId="3" fontId="27" fillId="44" borderId="10" xfId="0" applyNumberFormat="1" applyFont="1" applyFill="1" applyBorder="1" applyAlignment="1">
      <alignment/>
    </xf>
    <xf numFmtId="3" fontId="1" fillId="44" borderId="10" xfId="0" applyNumberFormat="1" applyFont="1" applyFill="1" applyBorder="1" applyAlignment="1">
      <alignment/>
    </xf>
    <xf numFmtId="0" fontId="79" fillId="44" borderId="0" xfId="0" applyFont="1" applyFill="1" applyBorder="1" applyAlignment="1">
      <alignment/>
    </xf>
    <xf numFmtId="0" fontId="79" fillId="44" borderId="0" xfId="0" applyFont="1" applyFill="1" applyAlignment="1">
      <alignment/>
    </xf>
    <xf numFmtId="165" fontId="27" fillId="43" borderId="10" xfId="0" applyNumberFormat="1" applyFont="1" applyFill="1" applyBorder="1" applyAlignment="1">
      <alignment vertical="center"/>
    </xf>
    <xf numFmtId="3" fontId="27" fillId="43" borderId="10" xfId="0" applyNumberFormat="1" applyFont="1" applyFill="1" applyBorder="1" applyAlignment="1">
      <alignment vertical="center"/>
    </xf>
    <xf numFmtId="165" fontId="27" fillId="42" borderId="10" xfId="0" applyNumberFormat="1" applyFont="1" applyFill="1" applyBorder="1" applyAlignment="1">
      <alignment vertical="center"/>
    </xf>
    <xf numFmtId="3" fontId="27" fillId="42" borderId="10" xfId="0" applyNumberFormat="1" applyFont="1" applyFill="1" applyBorder="1" applyAlignment="1">
      <alignment vertical="center"/>
    </xf>
    <xf numFmtId="3" fontId="64" fillId="42" borderId="10" xfId="0" applyNumberFormat="1" applyFont="1" applyFill="1" applyBorder="1" applyAlignment="1">
      <alignment/>
    </xf>
    <xf numFmtId="3" fontId="1" fillId="42" borderId="10" xfId="0" applyNumberFormat="1" applyFont="1" applyFill="1" applyBorder="1" applyAlignment="1">
      <alignment/>
    </xf>
    <xf numFmtId="0" fontId="79" fillId="42" borderId="0" xfId="0" applyFont="1" applyFill="1" applyAlignment="1">
      <alignment/>
    </xf>
    <xf numFmtId="0" fontId="79" fillId="0" borderId="0" xfId="0" applyFont="1" applyBorder="1" applyAlignment="1">
      <alignment/>
    </xf>
    <xf numFmtId="0" fontId="0" fillId="42" borderId="0" xfId="0" applyFont="1" applyFill="1" applyAlignment="1">
      <alignment/>
    </xf>
    <xf numFmtId="3" fontId="0" fillId="43" borderId="10" xfId="0" applyNumberFormat="1" applyFont="1" applyFill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79" fillId="15" borderId="0" xfId="0" applyFont="1" applyFill="1" applyAlignment="1">
      <alignment/>
    </xf>
    <xf numFmtId="3" fontId="0" fillId="44" borderId="10" xfId="0" applyNumberFormat="1" applyFont="1" applyFill="1" applyBorder="1" applyAlignment="1">
      <alignment/>
    </xf>
    <xf numFmtId="0" fontId="38" fillId="15" borderId="10" xfId="0" applyFont="1" applyFill="1" applyBorder="1" applyAlignment="1">
      <alignment horizontal="left" vertical="center"/>
    </xf>
    <xf numFmtId="0" fontId="27" fillId="15" borderId="1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43" borderId="0" xfId="0" applyFont="1" applyFill="1" applyAlignment="1">
      <alignment/>
    </xf>
    <xf numFmtId="0" fontId="1" fillId="44" borderId="10" xfId="0" applyFont="1" applyFill="1" applyBorder="1" applyAlignment="1">
      <alignment/>
    </xf>
    <xf numFmtId="0" fontId="0" fillId="44" borderId="0" xfId="0" applyFont="1" applyFill="1" applyAlignment="1">
      <alignment/>
    </xf>
    <xf numFmtId="0" fontId="38" fillId="44" borderId="10" xfId="0" applyFont="1" applyFill="1" applyBorder="1" applyAlignment="1">
      <alignment horizontal="left" vertical="center" wrapText="1"/>
    </xf>
    <xf numFmtId="0" fontId="27" fillId="44" borderId="10" xfId="0" applyFont="1" applyFill="1" applyBorder="1" applyAlignment="1">
      <alignment horizontal="left" vertical="center"/>
    </xf>
    <xf numFmtId="0" fontId="27" fillId="45" borderId="10" xfId="0" applyFont="1" applyFill="1" applyBorder="1" applyAlignment="1">
      <alignment/>
    </xf>
    <xf numFmtId="0" fontId="27" fillId="45" borderId="10" xfId="0" applyFont="1" applyFill="1" applyBorder="1" applyAlignment="1">
      <alignment horizontal="left" vertical="center"/>
    </xf>
    <xf numFmtId="3" fontId="0" fillId="45" borderId="10" xfId="0" applyNumberFormat="1" applyFont="1" applyFill="1" applyBorder="1" applyAlignment="1">
      <alignment/>
    </xf>
    <xf numFmtId="0" fontId="0" fillId="45" borderId="0" xfId="0" applyFont="1" applyFill="1" applyAlignment="1">
      <alignment/>
    </xf>
    <xf numFmtId="14" fontId="27" fillId="0" borderId="10" xfId="0" applyNumberFormat="1" applyFont="1" applyBorder="1" applyAlignment="1">
      <alignment/>
    </xf>
    <xf numFmtId="3" fontId="0" fillId="11" borderId="10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3" fontId="0" fillId="8" borderId="10" xfId="0" applyNumberFormat="1" applyFont="1" applyFill="1" applyBorder="1" applyAlignment="1">
      <alignment/>
    </xf>
    <xf numFmtId="0" fontId="27" fillId="9" borderId="10" xfId="0" applyFont="1" applyFill="1" applyBorder="1" applyAlignment="1">
      <alignment horizontal="left" vertical="center"/>
    </xf>
    <xf numFmtId="3" fontId="0" fillId="9" borderId="10" xfId="0" applyNumberFormat="1" applyFont="1" applyFill="1" applyBorder="1" applyAlignment="1">
      <alignment/>
    </xf>
    <xf numFmtId="0" fontId="50" fillId="11" borderId="10" xfId="0" applyFont="1" applyFill="1" applyBorder="1" applyAlignment="1">
      <alignment/>
    </xf>
    <xf numFmtId="0" fontId="27" fillId="11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 wrapText="1"/>
    </xf>
    <xf numFmtId="0" fontId="27" fillId="46" borderId="10" xfId="0" applyFont="1" applyFill="1" applyBorder="1" applyAlignment="1">
      <alignment horizontal="left" vertical="center"/>
    </xf>
    <xf numFmtId="3" fontId="0" fillId="46" borderId="10" xfId="0" applyNumberFormat="1" applyFont="1" applyFill="1" applyBorder="1" applyAlignment="1">
      <alignment/>
    </xf>
    <xf numFmtId="3" fontId="0" fillId="12" borderId="10" xfId="0" applyNumberFormat="1" applyFont="1" applyFill="1" applyBorder="1" applyAlignment="1">
      <alignment/>
    </xf>
    <xf numFmtId="0" fontId="27" fillId="13" borderId="10" xfId="0" applyFont="1" applyFill="1" applyBorder="1" applyAlignment="1">
      <alignment/>
    </xf>
    <xf numFmtId="0" fontId="27" fillId="13" borderId="10" xfId="0" applyFont="1" applyFill="1" applyBorder="1" applyAlignment="1">
      <alignment horizontal="left" vertical="center"/>
    </xf>
    <xf numFmtId="3" fontId="0" fillId="13" borderId="10" xfId="0" applyNumberFormat="1" applyFont="1" applyFill="1" applyBorder="1" applyAlignment="1">
      <alignment/>
    </xf>
    <xf numFmtId="3" fontId="79" fillId="0" borderId="10" xfId="0" applyNumberFormat="1" applyFont="1" applyBorder="1" applyAlignment="1">
      <alignment horizontal="right" vertical="top" wrapText="1"/>
    </xf>
    <xf numFmtId="3" fontId="12" fillId="8" borderId="10" xfId="0" applyNumberFormat="1" applyFont="1" applyFill="1" applyBorder="1" applyAlignment="1">
      <alignment/>
    </xf>
    <xf numFmtId="0" fontId="34" fillId="46" borderId="10" xfId="0" applyFont="1" applyFill="1" applyBorder="1" applyAlignment="1">
      <alignment horizontal="left" vertical="center"/>
    </xf>
    <xf numFmtId="0" fontId="40" fillId="46" borderId="10" xfId="0" applyFont="1" applyFill="1" applyBorder="1" applyAlignment="1">
      <alignment horizontal="left" vertical="center" wrapText="1"/>
    </xf>
    <xf numFmtId="3" fontId="12" fillId="46" borderId="10" xfId="0" applyNumberFormat="1" applyFont="1" applyFill="1" applyBorder="1" applyAlignment="1">
      <alignment/>
    </xf>
    <xf numFmtId="0" fontId="40" fillId="44" borderId="10" xfId="0" applyFont="1" applyFill="1" applyBorder="1" applyAlignment="1">
      <alignment/>
    </xf>
    <xf numFmtId="3" fontId="40" fillId="44" borderId="10" xfId="0" applyNumberFormat="1" applyFont="1" applyFill="1" applyBorder="1" applyAlignment="1">
      <alignment/>
    </xf>
    <xf numFmtId="3" fontId="83" fillId="46" borderId="10" xfId="0" applyNumberFormat="1" applyFont="1" applyFill="1" applyBorder="1" applyAlignment="1">
      <alignment/>
    </xf>
    <xf numFmtId="0" fontId="12" fillId="44" borderId="10" xfId="0" applyFont="1" applyFill="1" applyBorder="1" applyAlignment="1">
      <alignment/>
    </xf>
    <xf numFmtId="3" fontId="83" fillId="44" borderId="10" xfId="0" applyNumberFormat="1" applyFont="1" applyFill="1" applyBorder="1" applyAlignment="1">
      <alignment/>
    </xf>
    <xf numFmtId="3" fontId="83" fillId="9" borderId="10" xfId="0" applyNumberFormat="1" applyFont="1" applyFill="1" applyBorder="1" applyAlignment="1">
      <alignment/>
    </xf>
    <xf numFmtId="0" fontId="40" fillId="9" borderId="10" xfId="0" applyFont="1" applyFill="1" applyBorder="1" applyAlignment="1">
      <alignment/>
    </xf>
    <xf numFmtId="0" fontId="40" fillId="9" borderId="10" xfId="0" applyFont="1" applyFill="1" applyBorder="1" applyAlignment="1">
      <alignment horizontal="left" vertical="center"/>
    </xf>
    <xf numFmtId="3" fontId="83" fillId="12" borderId="10" xfId="0" applyNumberFormat="1" applyFont="1" applyFill="1" applyBorder="1" applyAlignment="1">
      <alignment/>
    </xf>
    <xf numFmtId="0" fontId="34" fillId="46" borderId="10" xfId="0" applyFont="1" applyFill="1" applyBorder="1" applyAlignment="1">
      <alignment horizontal="left" vertical="center" wrapText="1"/>
    </xf>
    <xf numFmtId="0" fontId="40" fillId="46" borderId="10" xfId="0" applyFont="1" applyFill="1" applyBorder="1" applyAlignment="1">
      <alignment horizontal="left" vertical="center"/>
    </xf>
    <xf numFmtId="3" fontId="27" fillId="46" borderId="10" xfId="0" applyNumberFormat="1" applyFont="1" applyFill="1" applyBorder="1" applyAlignment="1">
      <alignment/>
    </xf>
    <xf numFmtId="0" fontId="27" fillId="9" borderId="10" xfId="0" applyFont="1" applyFill="1" applyBorder="1" applyAlignment="1">
      <alignment/>
    </xf>
    <xf numFmtId="0" fontId="38" fillId="46" borderId="10" xfId="0" applyFont="1" applyFill="1" applyBorder="1" applyAlignment="1">
      <alignment horizontal="left" vertical="center"/>
    </xf>
    <xf numFmtId="0" fontId="27" fillId="46" borderId="10" xfId="0" applyFont="1" applyFill="1" applyBorder="1" applyAlignment="1">
      <alignment horizontal="left" vertical="center" wrapText="1"/>
    </xf>
    <xf numFmtId="3" fontId="83" fillId="8" borderId="10" xfId="0" applyNumberFormat="1" applyFont="1" applyFill="1" applyBorder="1" applyAlignment="1">
      <alignment/>
    </xf>
    <xf numFmtId="3" fontId="79" fillId="46" borderId="10" xfId="0" applyNumberFormat="1" applyFont="1" applyFill="1" applyBorder="1" applyAlignment="1">
      <alignment/>
    </xf>
    <xf numFmtId="3" fontId="12" fillId="44" borderId="10" xfId="0" applyNumberFormat="1" applyFont="1" applyFill="1" applyBorder="1" applyAlignment="1">
      <alignment/>
    </xf>
    <xf numFmtId="165" fontId="40" fillId="46" borderId="10" xfId="0" applyNumberFormat="1" applyFont="1" applyFill="1" applyBorder="1" applyAlignment="1">
      <alignment vertical="center"/>
    </xf>
    <xf numFmtId="0" fontId="39" fillId="18" borderId="10" xfId="0" applyFont="1" applyFill="1" applyBorder="1" applyAlignment="1">
      <alignment/>
    </xf>
    <xf numFmtId="165" fontId="40" fillId="18" borderId="10" xfId="0" applyNumberFormat="1" applyFont="1" applyFill="1" applyBorder="1" applyAlignment="1">
      <alignment vertical="center"/>
    </xf>
    <xf numFmtId="3" fontId="12" fillId="18" borderId="10" xfId="0" applyNumberFormat="1" applyFont="1" applyFill="1" applyBorder="1" applyAlignment="1">
      <alignment/>
    </xf>
    <xf numFmtId="3" fontId="0" fillId="14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0" fontId="50" fillId="7" borderId="10" xfId="0" applyFont="1" applyFill="1" applyBorder="1" applyAlignment="1">
      <alignment/>
    </xf>
    <xf numFmtId="165" fontId="27" fillId="7" borderId="10" xfId="0" applyNumberFormat="1" applyFont="1" applyFill="1" applyBorder="1" applyAlignment="1">
      <alignment vertical="center"/>
    </xf>
    <xf numFmtId="3" fontId="0" fillId="7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3" fontId="42" fillId="35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27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/>
    </xf>
    <xf numFmtId="0" fontId="40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0" fillId="0" borderId="13" xfId="0" applyFont="1" applyFill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4" fillId="0" borderId="13" xfId="0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83" fillId="0" borderId="16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7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3" fillId="0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5.57421875" style="0" customWidth="1"/>
  </cols>
  <sheetData>
    <row r="1" ht="18">
      <c r="A1" s="13" t="s">
        <v>939</v>
      </c>
    </row>
    <row r="2" ht="50.25" customHeight="1">
      <c r="A2" s="9" t="s">
        <v>43</v>
      </c>
    </row>
    <row r="4" spans="2:9" ht="14.25">
      <c r="B4" s="2"/>
      <c r="C4" s="2"/>
      <c r="D4" s="2"/>
      <c r="E4" s="2"/>
      <c r="F4" s="2"/>
      <c r="G4" s="2"/>
      <c r="H4" s="2"/>
      <c r="I4" s="2"/>
    </row>
    <row r="5" spans="1:9" ht="14.25">
      <c r="A5" s="4" t="s">
        <v>462</v>
      </c>
      <c r="B5" s="2"/>
      <c r="C5" s="2"/>
      <c r="D5" s="2"/>
      <c r="E5" s="2"/>
      <c r="F5" s="2"/>
      <c r="G5" s="2"/>
      <c r="H5" s="2"/>
      <c r="I5" s="2"/>
    </row>
    <row r="6" spans="1:9" ht="14.25">
      <c r="A6" s="4" t="s">
        <v>463</v>
      </c>
      <c r="B6" s="2"/>
      <c r="C6" s="2"/>
      <c r="D6" s="2"/>
      <c r="E6" s="2"/>
      <c r="F6" s="2"/>
      <c r="G6" s="2"/>
      <c r="H6" s="2"/>
      <c r="I6" s="2"/>
    </row>
    <row r="7" spans="1:9" ht="14.25">
      <c r="A7" s="4" t="s">
        <v>464</v>
      </c>
      <c r="B7" s="2"/>
      <c r="C7" s="2"/>
      <c r="D7" s="2"/>
      <c r="E7" s="2"/>
      <c r="F7" s="2"/>
      <c r="G7" s="2"/>
      <c r="H7" s="2"/>
      <c r="I7" s="2"/>
    </row>
    <row r="8" spans="1:9" ht="14.25">
      <c r="A8" s="4" t="s">
        <v>465</v>
      </c>
      <c r="B8" s="2"/>
      <c r="C8" s="2"/>
      <c r="D8" s="2"/>
      <c r="E8" s="2"/>
      <c r="F8" s="2"/>
      <c r="G8" s="2"/>
      <c r="H8" s="2"/>
      <c r="I8" s="2"/>
    </row>
    <row r="9" spans="1:9" ht="14.25">
      <c r="A9" s="4" t="s">
        <v>466</v>
      </c>
      <c r="B9" s="2"/>
      <c r="C9" s="2"/>
      <c r="D9" s="2"/>
      <c r="E9" s="2"/>
      <c r="F9" s="2"/>
      <c r="G9" s="2"/>
      <c r="H9" s="2"/>
      <c r="I9" s="2"/>
    </row>
    <row r="10" spans="1:9" ht="14.25">
      <c r="A10" s="4" t="s">
        <v>467</v>
      </c>
      <c r="B10" s="2"/>
      <c r="C10" s="2"/>
      <c r="D10" s="2"/>
      <c r="E10" s="2"/>
      <c r="F10" s="2"/>
      <c r="G10" s="2"/>
      <c r="H10" s="2"/>
      <c r="I10" s="2"/>
    </row>
    <row r="11" spans="1:9" ht="14.25">
      <c r="A11" s="4" t="s">
        <v>468</v>
      </c>
      <c r="B11" s="2"/>
      <c r="C11" s="2"/>
      <c r="D11" s="2"/>
      <c r="E11" s="2"/>
      <c r="F11" s="2"/>
      <c r="G11" s="2"/>
      <c r="H11" s="2"/>
      <c r="I11" s="2"/>
    </row>
    <row r="12" spans="1:9" ht="14.25">
      <c r="A12" s="4" t="s">
        <v>469</v>
      </c>
      <c r="B12" s="2"/>
      <c r="C12" s="2"/>
      <c r="D12" s="2"/>
      <c r="E12" s="2"/>
      <c r="F12" s="2"/>
      <c r="G12" s="2"/>
      <c r="H12" s="2"/>
      <c r="I12" s="2"/>
    </row>
    <row r="13" spans="1:9" ht="14.25">
      <c r="A13" s="5" t="s">
        <v>461</v>
      </c>
      <c r="B13" s="2"/>
      <c r="C13" s="2"/>
      <c r="D13" s="2"/>
      <c r="E13" s="2"/>
      <c r="F13" s="2"/>
      <c r="G13" s="2"/>
      <c r="H13" s="2"/>
      <c r="I13" s="2"/>
    </row>
    <row r="14" spans="1:9" ht="14.25">
      <c r="A14" s="5" t="s">
        <v>470</v>
      </c>
      <c r="B14" s="2"/>
      <c r="C14" s="2"/>
      <c r="D14" s="2"/>
      <c r="E14" s="2"/>
      <c r="F14" s="2"/>
      <c r="G14" s="2"/>
      <c r="H14" s="2"/>
      <c r="I14" s="2"/>
    </row>
    <row r="15" spans="1:9" ht="14.25">
      <c r="A15" s="11" t="s">
        <v>41</v>
      </c>
      <c r="B15" s="2"/>
      <c r="C15" s="2"/>
      <c r="D15" s="2"/>
      <c r="E15" s="2"/>
      <c r="F15" s="2"/>
      <c r="G15" s="2"/>
      <c r="H15" s="2"/>
      <c r="I15" s="2"/>
    </row>
    <row r="16" spans="1:9" ht="14.25">
      <c r="A16" s="4" t="s">
        <v>472</v>
      </c>
      <c r="B16" s="2"/>
      <c r="C16" s="2"/>
      <c r="D16" s="2"/>
      <c r="E16" s="2"/>
      <c r="F16" s="2"/>
      <c r="G16" s="2"/>
      <c r="H16" s="2"/>
      <c r="I16" s="2"/>
    </row>
    <row r="17" spans="1:9" ht="14.25">
      <c r="A17" s="4" t="s">
        <v>473</v>
      </c>
      <c r="B17" s="2"/>
      <c r="C17" s="2"/>
      <c r="D17" s="2"/>
      <c r="E17" s="2"/>
      <c r="F17" s="2"/>
      <c r="G17" s="2"/>
      <c r="H17" s="2"/>
      <c r="I17" s="2"/>
    </row>
    <row r="18" spans="1:9" ht="14.25">
      <c r="A18" s="4" t="s">
        <v>474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4" t="s">
        <v>475</v>
      </c>
      <c r="B19" s="2"/>
      <c r="C19" s="2"/>
      <c r="D19" s="2"/>
      <c r="E19" s="2"/>
      <c r="F19" s="2"/>
      <c r="G19" s="2"/>
      <c r="H19" s="2"/>
      <c r="I19" s="2"/>
    </row>
    <row r="20" spans="1:9" ht="14.25">
      <c r="A20" s="26" t="s">
        <v>476</v>
      </c>
      <c r="B20" s="2"/>
      <c r="C20" s="2"/>
      <c r="D20" s="2"/>
      <c r="E20" s="2"/>
      <c r="F20" s="2"/>
      <c r="G20" s="2"/>
      <c r="H20" s="2"/>
      <c r="I20" s="2"/>
    </row>
    <row r="21" spans="1:9" ht="14.25">
      <c r="A21" s="4" t="s">
        <v>477</v>
      </c>
      <c r="B21" s="2"/>
      <c r="C21" s="2"/>
      <c r="D21" s="2"/>
      <c r="E21" s="2"/>
      <c r="F21" s="2"/>
      <c r="G21" s="2"/>
      <c r="H21" s="2"/>
      <c r="I21" s="2"/>
    </row>
    <row r="22" spans="1:9" ht="14.25">
      <c r="A22" s="4" t="s">
        <v>478</v>
      </c>
      <c r="B22" s="2"/>
      <c r="C22" s="2"/>
      <c r="D22" s="2"/>
      <c r="E22" s="2"/>
      <c r="F22" s="2"/>
      <c r="G22" s="2"/>
      <c r="H22" s="2"/>
      <c r="I22" s="2"/>
    </row>
    <row r="23" spans="1:9" ht="14.25">
      <c r="A23" s="5" t="s">
        <v>471</v>
      </c>
      <c r="B23" s="2"/>
      <c r="C23" s="2"/>
      <c r="D23" s="2"/>
      <c r="E23" s="2"/>
      <c r="F23" s="2"/>
      <c r="G23" s="2"/>
      <c r="H23" s="2"/>
      <c r="I23" s="2"/>
    </row>
    <row r="24" spans="1:9" ht="14.25">
      <c r="A24" s="5" t="s">
        <v>479</v>
      </c>
      <c r="B24" s="2"/>
      <c r="C24" s="2"/>
      <c r="D24" s="2"/>
      <c r="E24" s="2"/>
      <c r="F24" s="2"/>
      <c r="G24" s="2"/>
      <c r="H24" s="2"/>
      <c r="I24" s="2"/>
    </row>
    <row r="25" spans="1:9" ht="14.25">
      <c r="A25" s="11" t="s">
        <v>42</v>
      </c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9"/>
  <sheetViews>
    <sheetView zoomScalePageLayoutView="0" workbookViewId="0" topLeftCell="B89">
      <selection activeCell="J99" sqref="J99"/>
    </sheetView>
  </sheetViews>
  <sheetFormatPr defaultColWidth="9.140625" defaultRowHeight="15"/>
  <cols>
    <col min="1" max="1" width="92.57421875" style="44" customWidth="1"/>
    <col min="2" max="2" width="9.140625" style="44" customWidth="1"/>
    <col min="3" max="3" width="11.8515625" style="44" customWidth="1"/>
    <col min="4" max="4" width="13.00390625" style="44" customWidth="1"/>
    <col min="5" max="5" width="11.7109375" style="44" customWidth="1"/>
    <col min="6" max="7" width="12.28125" style="44" customWidth="1"/>
    <col min="8" max="8" width="11.28125" style="44" customWidth="1"/>
    <col min="9" max="9" width="12.7109375" style="44" bestFit="1" customWidth="1"/>
    <col min="10" max="10" width="13.57421875" style="44" customWidth="1"/>
    <col min="11" max="11" width="12.28125" style="44" bestFit="1" customWidth="1"/>
    <col min="12" max="13" width="9.140625" style="44" customWidth="1"/>
    <col min="14" max="14" width="10.00390625" style="44" bestFit="1" customWidth="1"/>
    <col min="15" max="16384" width="9.140625" style="44" customWidth="1"/>
  </cols>
  <sheetData>
    <row r="1" spans="1:11" ht="24" customHeight="1">
      <c r="A1" s="465" t="s">
        <v>939</v>
      </c>
      <c r="B1" s="466"/>
      <c r="C1" s="466"/>
      <c r="D1" s="466"/>
      <c r="E1" s="466"/>
      <c r="F1" s="467"/>
      <c r="G1" s="468"/>
      <c r="H1" s="468"/>
      <c r="I1" s="468"/>
      <c r="J1" s="468"/>
      <c r="K1" s="468"/>
    </row>
    <row r="2" spans="1:11" ht="24" customHeight="1">
      <c r="A2" s="469" t="s">
        <v>901</v>
      </c>
      <c r="B2" s="466"/>
      <c r="C2" s="466"/>
      <c r="D2" s="466"/>
      <c r="E2" s="466"/>
      <c r="F2" s="467"/>
      <c r="G2" s="468"/>
      <c r="H2" s="468"/>
      <c r="I2" s="468"/>
      <c r="J2" s="468"/>
      <c r="K2" s="468"/>
    </row>
    <row r="3" spans="1:9" ht="14.25">
      <c r="A3" s="171"/>
      <c r="I3" s="44" t="s">
        <v>226</v>
      </c>
    </row>
    <row r="4" ht="14.25">
      <c r="A4" s="46" t="s">
        <v>183</v>
      </c>
    </row>
    <row r="5" spans="1:11" ht="30" customHeight="1">
      <c r="A5" s="470" t="s">
        <v>480</v>
      </c>
      <c r="B5" s="472" t="s">
        <v>481</v>
      </c>
      <c r="C5" s="509" t="s">
        <v>114</v>
      </c>
      <c r="D5" s="509"/>
      <c r="E5" s="509"/>
      <c r="F5" s="509" t="s">
        <v>115</v>
      </c>
      <c r="G5" s="509"/>
      <c r="H5" s="509"/>
      <c r="I5" s="477" t="s">
        <v>198</v>
      </c>
      <c r="J5" s="477"/>
      <c r="K5" s="477"/>
    </row>
    <row r="6" spans="1:11" ht="28.5">
      <c r="A6" s="507"/>
      <c r="B6" s="508"/>
      <c r="C6" s="172" t="s">
        <v>201</v>
      </c>
      <c r="D6" s="172" t="s">
        <v>267</v>
      </c>
      <c r="E6" s="173" t="s">
        <v>268</v>
      </c>
      <c r="F6" s="172" t="s">
        <v>201</v>
      </c>
      <c r="G6" s="172" t="s">
        <v>267</v>
      </c>
      <c r="H6" s="173" t="s">
        <v>268</v>
      </c>
      <c r="I6" s="172" t="s">
        <v>201</v>
      </c>
      <c r="J6" s="172" t="s">
        <v>267</v>
      </c>
      <c r="K6" s="173" t="s">
        <v>268</v>
      </c>
    </row>
    <row r="7" spans="1:11" ht="15" customHeight="1">
      <c r="A7" s="177" t="s">
        <v>660</v>
      </c>
      <c r="B7" s="179" t="s">
        <v>661</v>
      </c>
      <c r="C7" s="231">
        <v>151765079</v>
      </c>
      <c r="D7" s="231">
        <v>151765079</v>
      </c>
      <c r="E7" s="231">
        <v>152765079</v>
      </c>
      <c r="F7" s="231"/>
      <c r="G7" s="231"/>
      <c r="H7" s="231"/>
      <c r="I7" s="231">
        <f>SUM(C7+F7)</f>
        <v>151765079</v>
      </c>
      <c r="J7" s="231">
        <f>SUM(D7+G7)</f>
        <v>151765079</v>
      </c>
      <c r="K7" s="231">
        <f>SUM(E7+H7)</f>
        <v>152765079</v>
      </c>
    </row>
    <row r="8" spans="1:11" ht="15" customHeight="1">
      <c r="A8" s="178" t="s">
        <v>662</v>
      </c>
      <c r="B8" s="179" t="s">
        <v>663</v>
      </c>
      <c r="C8" s="231">
        <v>103412824</v>
      </c>
      <c r="D8" s="231">
        <v>105798634</v>
      </c>
      <c r="E8" s="231">
        <v>101563749</v>
      </c>
      <c r="F8" s="231"/>
      <c r="G8" s="231"/>
      <c r="H8" s="231"/>
      <c r="I8" s="231">
        <f aca="true" t="shared" si="0" ref="I8:I72">SUM(C8+F8)</f>
        <v>103412824</v>
      </c>
      <c r="J8" s="231">
        <f aca="true" t="shared" si="1" ref="J8:J72">SUM(D8+G8)</f>
        <v>105798634</v>
      </c>
      <c r="K8" s="231">
        <f aca="true" t="shared" si="2" ref="K8:K72">SUM(E8+H8)</f>
        <v>101563749</v>
      </c>
    </row>
    <row r="9" spans="1:11" ht="15" customHeight="1">
      <c r="A9" s="178" t="s">
        <v>664</v>
      </c>
      <c r="B9" s="179" t="s">
        <v>667</v>
      </c>
      <c r="C9" s="231">
        <v>70487421</v>
      </c>
      <c r="D9" s="231">
        <v>70487421</v>
      </c>
      <c r="E9" s="231">
        <v>68624342</v>
      </c>
      <c r="F9" s="231"/>
      <c r="G9" s="231"/>
      <c r="H9" s="231"/>
      <c r="I9" s="231">
        <f t="shared" si="0"/>
        <v>70487421</v>
      </c>
      <c r="J9" s="231">
        <f t="shared" si="1"/>
        <v>70487421</v>
      </c>
      <c r="K9" s="231">
        <f t="shared" si="2"/>
        <v>68624342</v>
      </c>
    </row>
    <row r="10" spans="1:11" ht="15" customHeight="1">
      <c r="A10" s="178" t="s">
        <v>668</v>
      </c>
      <c r="B10" s="179" t="s">
        <v>669</v>
      </c>
      <c r="C10" s="231">
        <v>6612000</v>
      </c>
      <c r="D10" s="231">
        <v>6612000</v>
      </c>
      <c r="E10" s="231">
        <v>6612000</v>
      </c>
      <c r="F10" s="231"/>
      <c r="G10" s="231"/>
      <c r="H10" s="231"/>
      <c r="I10" s="231">
        <f t="shared" si="0"/>
        <v>6612000</v>
      </c>
      <c r="J10" s="231">
        <f t="shared" si="1"/>
        <v>6612000</v>
      </c>
      <c r="K10" s="231">
        <f t="shared" si="2"/>
        <v>6612000</v>
      </c>
    </row>
    <row r="11" spans="1:11" ht="15" customHeight="1">
      <c r="A11" s="178" t="s">
        <v>670</v>
      </c>
      <c r="B11" s="179" t="s">
        <v>671</v>
      </c>
      <c r="C11" s="231"/>
      <c r="D11" s="231">
        <v>4011760</v>
      </c>
      <c r="E11" s="231">
        <v>3850726</v>
      </c>
      <c r="F11" s="231"/>
      <c r="G11" s="231"/>
      <c r="H11" s="231"/>
      <c r="I11" s="231">
        <f t="shared" si="0"/>
        <v>0</v>
      </c>
      <c r="J11" s="231">
        <f t="shared" si="1"/>
        <v>4011760</v>
      </c>
      <c r="K11" s="231">
        <f t="shared" si="2"/>
        <v>3850726</v>
      </c>
    </row>
    <row r="12" spans="1:11" ht="15" customHeight="1">
      <c r="A12" s="178" t="s">
        <v>672</v>
      </c>
      <c r="B12" s="179" t="s">
        <v>673</v>
      </c>
      <c r="C12" s="231"/>
      <c r="D12" s="231"/>
      <c r="E12" s="231"/>
      <c r="F12" s="231"/>
      <c r="G12" s="231"/>
      <c r="H12" s="231"/>
      <c r="I12" s="231">
        <f t="shared" si="0"/>
        <v>0</v>
      </c>
      <c r="J12" s="231">
        <f t="shared" si="1"/>
        <v>0</v>
      </c>
      <c r="K12" s="231">
        <f t="shared" si="2"/>
        <v>0</v>
      </c>
    </row>
    <row r="13" spans="1:14" s="350" customFormat="1" ht="15" customHeight="1">
      <c r="A13" s="55" t="s">
        <v>44</v>
      </c>
      <c r="B13" s="66" t="s">
        <v>674</v>
      </c>
      <c r="C13" s="56">
        <f>C7+C8+C9+C10+C11+C12</f>
        <v>332277324</v>
      </c>
      <c r="D13" s="56">
        <f>D7+D8+D9+D10+D11+D12</f>
        <v>338674894</v>
      </c>
      <c r="E13" s="56">
        <f>E7+E8+E9+E10+E11+E12</f>
        <v>333415896</v>
      </c>
      <c r="F13" s="56"/>
      <c r="G13" s="56"/>
      <c r="H13" s="56"/>
      <c r="I13" s="231">
        <f t="shared" si="0"/>
        <v>332277324</v>
      </c>
      <c r="J13" s="231">
        <f t="shared" si="1"/>
        <v>338674894</v>
      </c>
      <c r="K13" s="231">
        <f t="shared" si="2"/>
        <v>333415896</v>
      </c>
      <c r="N13" s="350">
        <v>318201210</v>
      </c>
    </row>
    <row r="14" spans="1:11" ht="15" customHeight="1">
      <c r="A14" s="178" t="s">
        <v>675</v>
      </c>
      <c r="B14" s="179" t="s">
        <v>676</v>
      </c>
      <c r="C14" s="231"/>
      <c r="D14" s="231"/>
      <c r="E14" s="231"/>
      <c r="F14" s="231"/>
      <c r="G14" s="231"/>
      <c r="H14" s="231"/>
      <c r="I14" s="231">
        <f t="shared" si="0"/>
        <v>0</v>
      </c>
      <c r="J14" s="231">
        <f t="shared" si="1"/>
        <v>0</v>
      </c>
      <c r="K14" s="231">
        <f t="shared" si="2"/>
        <v>0</v>
      </c>
    </row>
    <row r="15" spans="1:11" ht="15" customHeight="1">
      <c r="A15" s="178" t="s">
        <v>677</v>
      </c>
      <c r="B15" s="179" t="s">
        <v>678</v>
      </c>
      <c r="C15" s="231"/>
      <c r="D15" s="231"/>
      <c r="E15" s="231"/>
      <c r="F15" s="231"/>
      <c r="G15" s="231"/>
      <c r="H15" s="231"/>
      <c r="I15" s="231">
        <f t="shared" si="0"/>
        <v>0</v>
      </c>
      <c r="J15" s="231">
        <f t="shared" si="1"/>
        <v>0</v>
      </c>
      <c r="K15" s="231">
        <f t="shared" si="2"/>
        <v>0</v>
      </c>
    </row>
    <row r="16" spans="1:11" ht="15" customHeight="1">
      <c r="A16" s="178" t="s">
        <v>6</v>
      </c>
      <c r="B16" s="179" t="s">
        <v>679</v>
      </c>
      <c r="C16" s="231"/>
      <c r="D16" s="231"/>
      <c r="E16" s="231"/>
      <c r="F16" s="231"/>
      <c r="G16" s="231"/>
      <c r="H16" s="231"/>
      <c r="I16" s="231">
        <f t="shared" si="0"/>
        <v>0</v>
      </c>
      <c r="J16" s="231">
        <f t="shared" si="1"/>
        <v>0</v>
      </c>
      <c r="K16" s="231">
        <f t="shared" si="2"/>
        <v>0</v>
      </c>
    </row>
    <row r="17" spans="1:11" ht="15" customHeight="1">
      <c r="A17" s="178" t="s">
        <v>7</v>
      </c>
      <c r="B17" s="179" t="s">
        <v>680</v>
      </c>
      <c r="C17" s="231"/>
      <c r="D17" s="231"/>
      <c r="E17" s="231"/>
      <c r="F17" s="231"/>
      <c r="G17" s="231"/>
      <c r="H17" s="231"/>
      <c r="I17" s="231">
        <f t="shared" si="0"/>
        <v>0</v>
      </c>
      <c r="J17" s="231">
        <f t="shared" si="1"/>
        <v>0</v>
      </c>
      <c r="K17" s="231">
        <f t="shared" si="2"/>
        <v>0</v>
      </c>
    </row>
    <row r="18" spans="1:14" ht="15" customHeight="1">
      <c r="A18" s="178" t="s">
        <v>8</v>
      </c>
      <c r="B18" s="179" t="s">
        <v>681</v>
      </c>
      <c r="C18" s="231">
        <v>18106000</v>
      </c>
      <c r="D18" s="231">
        <v>28519936</v>
      </c>
      <c r="E18" s="231">
        <v>24893322</v>
      </c>
      <c r="F18" s="231"/>
      <c r="G18" s="231"/>
      <c r="H18" s="231"/>
      <c r="I18" s="231">
        <f t="shared" si="0"/>
        <v>18106000</v>
      </c>
      <c r="J18" s="231">
        <v>20787398</v>
      </c>
      <c r="K18" s="231">
        <f t="shared" si="2"/>
        <v>24893322</v>
      </c>
      <c r="N18" s="44">
        <v>20787398</v>
      </c>
    </row>
    <row r="19" spans="1:14" s="350" customFormat="1" ht="15" customHeight="1">
      <c r="A19" s="55" t="s">
        <v>45</v>
      </c>
      <c r="B19" s="66" t="s">
        <v>682</v>
      </c>
      <c r="C19" s="232">
        <f>SUM(C13:C18)</f>
        <v>350383324</v>
      </c>
      <c r="D19" s="232">
        <f>SUM(D13:D18)</f>
        <v>367194830</v>
      </c>
      <c r="E19" s="232">
        <f>SUM(E13:E18)</f>
        <v>358309218</v>
      </c>
      <c r="F19" s="232"/>
      <c r="G19" s="232"/>
      <c r="H19" s="232"/>
      <c r="I19" s="231">
        <f t="shared" si="0"/>
        <v>350383324</v>
      </c>
      <c r="J19" s="231">
        <v>338988608</v>
      </c>
      <c r="K19" s="231">
        <f t="shared" si="2"/>
        <v>358309218</v>
      </c>
      <c r="N19" s="350">
        <f>SUM(N13:N18)</f>
        <v>338988608</v>
      </c>
    </row>
    <row r="20" spans="1:11" ht="15" customHeight="1">
      <c r="A20" s="178" t="s">
        <v>12</v>
      </c>
      <c r="B20" s="179" t="s">
        <v>691</v>
      </c>
      <c r="C20" s="231"/>
      <c r="D20" s="231"/>
      <c r="E20" s="231"/>
      <c r="F20" s="231"/>
      <c r="G20" s="231"/>
      <c r="H20" s="231"/>
      <c r="I20" s="231">
        <f t="shared" si="0"/>
        <v>0</v>
      </c>
      <c r="J20" s="231">
        <f t="shared" si="1"/>
        <v>0</v>
      </c>
      <c r="K20" s="231">
        <f t="shared" si="2"/>
        <v>0</v>
      </c>
    </row>
    <row r="21" spans="1:11" ht="15" customHeight="1">
      <c r="A21" s="178" t="s">
        <v>13</v>
      </c>
      <c r="B21" s="179" t="s">
        <v>692</v>
      </c>
      <c r="C21" s="231"/>
      <c r="D21" s="231"/>
      <c r="E21" s="231"/>
      <c r="F21" s="231"/>
      <c r="G21" s="231"/>
      <c r="H21" s="231"/>
      <c r="I21" s="231">
        <f t="shared" si="0"/>
        <v>0</v>
      </c>
      <c r="J21" s="231">
        <f t="shared" si="1"/>
        <v>0</v>
      </c>
      <c r="K21" s="231">
        <f t="shared" si="2"/>
        <v>0</v>
      </c>
    </row>
    <row r="22" spans="1:11" s="350" customFormat="1" ht="15" customHeight="1">
      <c r="A22" s="55" t="s">
        <v>47</v>
      </c>
      <c r="B22" s="66" t="s">
        <v>693</v>
      </c>
      <c r="C22" s="233"/>
      <c r="D22" s="233"/>
      <c r="E22" s="233"/>
      <c r="F22" s="233"/>
      <c r="G22" s="233"/>
      <c r="H22" s="233"/>
      <c r="I22" s="231">
        <f t="shared" si="0"/>
        <v>0</v>
      </c>
      <c r="J22" s="231">
        <f t="shared" si="1"/>
        <v>0</v>
      </c>
      <c r="K22" s="231">
        <f t="shared" si="2"/>
        <v>0</v>
      </c>
    </row>
    <row r="23" spans="1:11" ht="15" customHeight="1">
      <c r="A23" s="178" t="s">
        <v>14</v>
      </c>
      <c r="B23" s="179" t="s">
        <v>694</v>
      </c>
      <c r="C23" s="231"/>
      <c r="D23" s="231"/>
      <c r="E23" s="231"/>
      <c r="F23" s="231"/>
      <c r="G23" s="231"/>
      <c r="H23" s="231"/>
      <c r="I23" s="231">
        <f t="shared" si="0"/>
        <v>0</v>
      </c>
      <c r="J23" s="231">
        <f t="shared" si="1"/>
        <v>0</v>
      </c>
      <c r="K23" s="231">
        <f t="shared" si="2"/>
        <v>0</v>
      </c>
    </row>
    <row r="24" spans="1:11" ht="15" customHeight="1">
      <c r="A24" s="178" t="s">
        <v>15</v>
      </c>
      <c r="B24" s="179" t="s">
        <v>695</v>
      </c>
      <c r="C24" s="231"/>
      <c r="D24" s="231"/>
      <c r="E24" s="231"/>
      <c r="F24" s="231"/>
      <c r="G24" s="231"/>
      <c r="H24" s="231"/>
      <c r="I24" s="231">
        <f t="shared" si="0"/>
        <v>0</v>
      </c>
      <c r="J24" s="231">
        <f t="shared" si="1"/>
        <v>0</v>
      </c>
      <c r="K24" s="231">
        <f t="shared" si="2"/>
        <v>0</v>
      </c>
    </row>
    <row r="25" spans="1:11" ht="15" customHeight="1">
      <c r="A25" s="178" t="s">
        <v>16</v>
      </c>
      <c r="B25" s="179" t="s">
        <v>696</v>
      </c>
      <c r="C25" s="231">
        <v>78000000</v>
      </c>
      <c r="D25" s="231">
        <v>85755690</v>
      </c>
      <c r="E25" s="231">
        <v>85112319</v>
      </c>
      <c r="F25" s="231"/>
      <c r="G25" s="231"/>
      <c r="H25" s="231"/>
      <c r="I25" s="231">
        <f t="shared" si="0"/>
        <v>78000000</v>
      </c>
      <c r="J25" s="231">
        <f t="shared" si="1"/>
        <v>85755690</v>
      </c>
      <c r="K25" s="231">
        <f t="shared" si="2"/>
        <v>85112319</v>
      </c>
    </row>
    <row r="26" spans="1:11" ht="15" customHeight="1">
      <c r="A26" s="178" t="s">
        <v>17</v>
      </c>
      <c r="B26" s="179" t="s">
        <v>697</v>
      </c>
      <c r="C26" s="231">
        <v>65000000</v>
      </c>
      <c r="D26" s="231">
        <v>65000000</v>
      </c>
      <c r="E26" s="231">
        <v>73525968</v>
      </c>
      <c r="F26" s="231"/>
      <c r="G26" s="231"/>
      <c r="H26" s="231"/>
      <c r="I26" s="231">
        <f t="shared" si="0"/>
        <v>65000000</v>
      </c>
      <c r="J26" s="231">
        <f t="shared" si="1"/>
        <v>65000000</v>
      </c>
      <c r="K26" s="231">
        <f t="shared" si="2"/>
        <v>73525968</v>
      </c>
    </row>
    <row r="27" spans="1:11" ht="15" customHeight="1">
      <c r="A27" s="178" t="s">
        <v>18</v>
      </c>
      <c r="B27" s="179" t="s">
        <v>700</v>
      </c>
      <c r="C27" s="231"/>
      <c r="D27" s="231"/>
      <c r="E27" s="231"/>
      <c r="F27" s="231"/>
      <c r="G27" s="231"/>
      <c r="H27" s="231"/>
      <c r="I27" s="231">
        <f t="shared" si="0"/>
        <v>0</v>
      </c>
      <c r="J27" s="231">
        <f t="shared" si="1"/>
        <v>0</v>
      </c>
      <c r="K27" s="231">
        <f t="shared" si="2"/>
        <v>0</v>
      </c>
    </row>
    <row r="28" spans="1:11" ht="15" customHeight="1">
      <c r="A28" s="178" t="s">
        <v>701</v>
      </c>
      <c r="B28" s="179" t="s">
        <v>702</v>
      </c>
      <c r="C28" s="231"/>
      <c r="D28" s="231"/>
      <c r="E28" s="231"/>
      <c r="F28" s="231"/>
      <c r="G28" s="231"/>
      <c r="H28" s="231"/>
      <c r="I28" s="231">
        <f t="shared" si="0"/>
        <v>0</v>
      </c>
      <c r="J28" s="231">
        <f t="shared" si="1"/>
        <v>0</v>
      </c>
      <c r="K28" s="231">
        <f t="shared" si="2"/>
        <v>0</v>
      </c>
    </row>
    <row r="29" spans="1:11" ht="15" customHeight="1">
      <c r="A29" s="178" t="s">
        <v>19</v>
      </c>
      <c r="B29" s="179" t="s">
        <v>703</v>
      </c>
      <c r="C29" s="231">
        <v>19000000</v>
      </c>
      <c r="D29" s="231">
        <v>19000000</v>
      </c>
      <c r="E29" s="231">
        <v>21939360</v>
      </c>
      <c r="F29" s="231"/>
      <c r="G29" s="231"/>
      <c r="H29" s="231"/>
      <c r="I29" s="231">
        <f t="shared" si="0"/>
        <v>19000000</v>
      </c>
      <c r="J29" s="231">
        <f t="shared" si="1"/>
        <v>19000000</v>
      </c>
      <c r="K29" s="231">
        <f t="shared" si="2"/>
        <v>21939360</v>
      </c>
    </row>
    <row r="30" spans="1:11" ht="15" customHeight="1">
      <c r="A30" s="178" t="s">
        <v>20</v>
      </c>
      <c r="B30" s="179" t="s">
        <v>708</v>
      </c>
      <c r="C30" s="231">
        <v>2000000</v>
      </c>
      <c r="D30" s="231">
        <v>2000000</v>
      </c>
      <c r="E30" s="231">
        <v>1253600</v>
      </c>
      <c r="F30" s="231"/>
      <c r="G30" s="231"/>
      <c r="H30" s="231"/>
      <c r="I30" s="231">
        <f t="shared" si="0"/>
        <v>2000000</v>
      </c>
      <c r="J30" s="231">
        <f t="shared" si="1"/>
        <v>2000000</v>
      </c>
      <c r="K30" s="231">
        <f t="shared" si="2"/>
        <v>1253600</v>
      </c>
    </row>
    <row r="31" spans="1:11" s="350" customFormat="1" ht="15" customHeight="1">
      <c r="A31" s="55" t="s">
        <v>48</v>
      </c>
      <c r="B31" s="66" t="s">
        <v>711</v>
      </c>
      <c r="C31" s="233">
        <f>C29+C30</f>
        <v>21000000</v>
      </c>
      <c r="D31" s="233">
        <f>D29+D30</f>
        <v>21000000</v>
      </c>
      <c r="E31" s="233">
        <f>SUM(E26:E30)</f>
        <v>96718928</v>
      </c>
      <c r="F31" s="233"/>
      <c r="G31" s="233"/>
      <c r="H31" s="233"/>
      <c r="I31" s="231">
        <f t="shared" si="0"/>
        <v>21000000</v>
      </c>
      <c r="J31" s="231">
        <f t="shared" si="1"/>
        <v>21000000</v>
      </c>
      <c r="K31" s="231">
        <f t="shared" si="2"/>
        <v>96718928</v>
      </c>
    </row>
    <row r="32" spans="1:11" ht="15" customHeight="1">
      <c r="A32" s="178" t="s">
        <v>21</v>
      </c>
      <c r="B32" s="179" t="s">
        <v>712</v>
      </c>
      <c r="C32" s="231"/>
      <c r="D32" s="231"/>
      <c r="E32" s="231">
        <v>3660680</v>
      </c>
      <c r="F32" s="231"/>
      <c r="G32" s="231"/>
      <c r="H32" s="231"/>
      <c r="I32" s="231">
        <f t="shared" si="0"/>
        <v>0</v>
      </c>
      <c r="J32" s="231">
        <f t="shared" si="1"/>
        <v>0</v>
      </c>
      <c r="K32" s="231">
        <f t="shared" si="2"/>
        <v>3660680</v>
      </c>
    </row>
    <row r="33" spans="1:11" s="350" customFormat="1" ht="15" customHeight="1">
      <c r="A33" s="55" t="s">
        <v>49</v>
      </c>
      <c r="B33" s="66" t="s">
        <v>713</v>
      </c>
      <c r="C33" s="233">
        <f>C25+C26+C31+C32</f>
        <v>164000000</v>
      </c>
      <c r="D33" s="233">
        <f>D25+D26+D31+D32</f>
        <v>171755690</v>
      </c>
      <c r="E33" s="233">
        <f>SUM(E22+E23+E24+E25+E31+E32)</f>
        <v>185491927</v>
      </c>
      <c r="F33" s="233"/>
      <c r="G33" s="233"/>
      <c r="H33" s="233"/>
      <c r="I33" s="231">
        <f t="shared" si="0"/>
        <v>164000000</v>
      </c>
      <c r="J33" s="231">
        <f t="shared" si="1"/>
        <v>171755690</v>
      </c>
      <c r="K33" s="231">
        <f t="shared" si="2"/>
        <v>185491927</v>
      </c>
    </row>
    <row r="34" spans="1:11" ht="15" customHeight="1">
      <c r="A34" s="181" t="s">
        <v>714</v>
      </c>
      <c r="B34" s="179" t="s">
        <v>715</v>
      </c>
      <c r="C34" s="231">
        <v>20000000</v>
      </c>
      <c r="D34" s="231">
        <v>20000000</v>
      </c>
      <c r="E34" s="231">
        <v>6738778</v>
      </c>
      <c r="F34" s="231"/>
      <c r="G34" s="231"/>
      <c r="H34" s="231"/>
      <c r="I34" s="231">
        <f t="shared" si="0"/>
        <v>20000000</v>
      </c>
      <c r="J34" s="231">
        <f t="shared" si="1"/>
        <v>20000000</v>
      </c>
      <c r="K34" s="231">
        <f t="shared" si="2"/>
        <v>6738778</v>
      </c>
    </row>
    <row r="35" spans="1:11" ht="15" customHeight="1">
      <c r="A35" s="181" t="s">
        <v>22</v>
      </c>
      <c r="B35" s="179" t="s">
        <v>716</v>
      </c>
      <c r="C35" s="231">
        <v>13615101</v>
      </c>
      <c r="D35" s="231">
        <v>13615101</v>
      </c>
      <c r="E35" s="231">
        <v>19736926</v>
      </c>
      <c r="F35" s="231"/>
      <c r="G35" s="231"/>
      <c r="H35" s="231"/>
      <c r="I35" s="231">
        <f t="shared" si="0"/>
        <v>13615101</v>
      </c>
      <c r="J35" s="231">
        <f t="shared" si="1"/>
        <v>13615101</v>
      </c>
      <c r="K35" s="231">
        <f t="shared" si="2"/>
        <v>19736926</v>
      </c>
    </row>
    <row r="36" spans="1:11" ht="15" customHeight="1">
      <c r="A36" s="181" t="s">
        <v>23</v>
      </c>
      <c r="B36" s="179" t="s">
        <v>717</v>
      </c>
      <c r="C36" s="231">
        <v>6000000</v>
      </c>
      <c r="D36" s="231">
        <v>6000000</v>
      </c>
      <c r="E36" s="231">
        <v>6002688</v>
      </c>
      <c r="F36" s="231"/>
      <c r="G36" s="231"/>
      <c r="H36" s="231"/>
      <c r="I36" s="231">
        <f t="shared" si="0"/>
        <v>6000000</v>
      </c>
      <c r="J36" s="231">
        <f t="shared" si="1"/>
        <v>6000000</v>
      </c>
      <c r="K36" s="231">
        <f t="shared" si="2"/>
        <v>6002688</v>
      </c>
    </row>
    <row r="37" spans="1:11" ht="15" customHeight="1">
      <c r="A37" s="181" t="s">
        <v>24</v>
      </c>
      <c r="B37" s="179" t="s">
        <v>718</v>
      </c>
      <c r="C37" s="231">
        <v>600000</v>
      </c>
      <c r="D37" s="231">
        <v>600000</v>
      </c>
      <c r="E37" s="231">
        <v>357939</v>
      </c>
      <c r="F37" s="231"/>
      <c r="G37" s="231"/>
      <c r="H37" s="231"/>
      <c r="I37" s="231">
        <f t="shared" si="0"/>
        <v>600000</v>
      </c>
      <c r="J37" s="231">
        <f t="shared" si="1"/>
        <v>600000</v>
      </c>
      <c r="K37" s="231">
        <f t="shared" si="2"/>
        <v>357939</v>
      </c>
    </row>
    <row r="38" spans="1:11" ht="15" customHeight="1">
      <c r="A38" s="181" t="s">
        <v>719</v>
      </c>
      <c r="B38" s="179" t="s">
        <v>720</v>
      </c>
      <c r="C38" s="231">
        <v>6000000</v>
      </c>
      <c r="D38" s="231">
        <v>6000000</v>
      </c>
      <c r="E38" s="231">
        <v>519351</v>
      </c>
      <c r="F38" s="231"/>
      <c r="G38" s="231"/>
      <c r="H38" s="231"/>
      <c r="I38" s="231">
        <f t="shared" si="0"/>
        <v>6000000</v>
      </c>
      <c r="J38" s="231">
        <f t="shared" si="1"/>
        <v>6000000</v>
      </c>
      <c r="K38" s="231">
        <f t="shared" si="2"/>
        <v>519351</v>
      </c>
    </row>
    <row r="39" spans="1:11" ht="15" customHeight="1">
      <c r="A39" s="181" t="s">
        <v>721</v>
      </c>
      <c r="B39" s="179" t="s">
        <v>722</v>
      </c>
      <c r="C39" s="231">
        <v>12000000</v>
      </c>
      <c r="D39" s="231">
        <v>12000000</v>
      </c>
      <c r="E39" s="231">
        <v>4547465</v>
      </c>
      <c r="F39" s="231"/>
      <c r="G39" s="231"/>
      <c r="H39" s="231"/>
      <c r="I39" s="231">
        <f t="shared" si="0"/>
        <v>12000000</v>
      </c>
      <c r="J39" s="231">
        <f t="shared" si="1"/>
        <v>12000000</v>
      </c>
      <c r="K39" s="231">
        <f t="shared" si="2"/>
        <v>4547465</v>
      </c>
    </row>
    <row r="40" spans="1:11" ht="15" customHeight="1">
      <c r="A40" s="181" t="s">
        <v>723</v>
      </c>
      <c r="B40" s="179" t="s">
        <v>724</v>
      </c>
      <c r="C40" s="231"/>
      <c r="D40" s="231"/>
      <c r="E40" s="231"/>
      <c r="F40" s="231"/>
      <c r="G40" s="231"/>
      <c r="H40" s="231"/>
      <c r="I40" s="231">
        <f t="shared" si="0"/>
        <v>0</v>
      </c>
      <c r="J40" s="231">
        <f t="shared" si="1"/>
        <v>0</v>
      </c>
      <c r="K40" s="231">
        <f t="shared" si="2"/>
        <v>0</v>
      </c>
    </row>
    <row r="41" spans="1:11" ht="15" customHeight="1">
      <c r="A41" s="181" t="s">
        <v>25</v>
      </c>
      <c r="B41" s="179" t="s">
        <v>725</v>
      </c>
      <c r="C41" s="231"/>
      <c r="D41" s="231"/>
      <c r="E41" s="231">
        <v>5759</v>
      </c>
      <c r="F41" s="231"/>
      <c r="G41" s="231"/>
      <c r="H41" s="231"/>
      <c r="I41" s="231">
        <f t="shared" si="0"/>
        <v>0</v>
      </c>
      <c r="J41" s="231">
        <f t="shared" si="1"/>
        <v>0</v>
      </c>
      <c r="K41" s="231">
        <f t="shared" si="2"/>
        <v>5759</v>
      </c>
    </row>
    <row r="42" spans="1:11" ht="15" customHeight="1">
      <c r="A42" s="181" t="s">
        <v>26</v>
      </c>
      <c r="B42" s="179" t="s">
        <v>726</v>
      </c>
      <c r="C42" s="231"/>
      <c r="D42" s="231"/>
      <c r="E42" s="231">
        <v>1803417</v>
      </c>
      <c r="F42" s="231"/>
      <c r="G42" s="231"/>
      <c r="H42" s="231"/>
      <c r="I42" s="231">
        <f t="shared" si="0"/>
        <v>0</v>
      </c>
      <c r="J42" s="231">
        <f t="shared" si="1"/>
        <v>0</v>
      </c>
      <c r="K42" s="231">
        <f t="shared" si="2"/>
        <v>1803417</v>
      </c>
    </row>
    <row r="43" spans="1:11" ht="15" customHeight="1">
      <c r="A43" s="181" t="s">
        <v>906</v>
      </c>
      <c r="B43" s="179" t="s">
        <v>727</v>
      </c>
      <c r="C43" s="231"/>
      <c r="D43" s="231"/>
      <c r="E43" s="231">
        <v>300000</v>
      </c>
      <c r="F43" s="231"/>
      <c r="G43" s="231"/>
      <c r="H43" s="231"/>
      <c r="I43" s="231">
        <f t="shared" si="0"/>
        <v>0</v>
      </c>
      <c r="J43" s="231">
        <f t="shared" si="1"/>
        <v>0</v>
      </c>
      <c r="K43" s="231">
        <f t="shared" si="2"/>
        <v>300000</v>
      </c>
    </row>
    <row r="44" spans="1:11" ht="15" customHeight="1">
      <c r="A44" s="181" t="s">
        <v>27</v>
      </c>
      <c r="B44" s="179" t="s">
        <v>244</v>
      </c>
      <c r="C44" s="231">
        <v>1400000</v>
      </c>
      <c r="D44" s="231">
        <v>1400000</v>
      </c>
      <c r="E44" s="231">
        <v>1199622</v>
      </c>
      <c r="F44" s="231"/>
      <c r="G44" s="231"/>
      <c r="H44" s="231"/>
      <c r="I44" s="231">
        <f t="shared" si="0"/>
        <v>1400000</v>
      </c>
      <c r="J44" s="231">
        <f t="shared" si="1"/>
        <v>1400000</v>
      </c>
      <c r="K44" s="231">
        <f t="shared" si="2"/>
        <v>1199622</v>
      </c>
    </row>
    <row r="45" spans="1:11" s="350" customFormat="1" ht="15" customHeight="1">
      <c r="A45" s="58" t="s">
        <v>50</v>
      </c>
      <c r="B45" s="66" t="s">
        <v>728</v>
      </c>
      <c r="C45" s="233">
        <f>C34+C35+C36+C37+C38+C39+C44</f>
        <v>59615101</v>
      </c>
      <c r="D45" s="233">
        <f>SUM(D34:D44)</f>
        <v>59615101</v>
      </c>
      <c r="E45" s="233">
        <f>SUM(E34:E44)</f>
        <v>41211945</v>
      </c>
      <c r="F45" s="233"/>
      <c r="G45" s="233"/>
      <c r="H45" s="233"/>
      <c r="I45" s="231">
        <f t="shared" si="0"/>
        <v>59615101</v>
      </c>
      <c r="J45" s="231">
        <f t="shared" si="1"/>
        <v>59615101</v>
      </c>
      <c r="K45" s="231">
        <f t="shared" si="2"/>
        <v>41211945</v>
      </c>
    </row>
    <row r="46" spans="1:11" ht="15" customHeight="1">
      <c r="A46" s="181" t="s">
        <v>737</v>
      </c>
      <c r="B46" s="179" t="s">
        <v>738</v>
      </c>
      <c r="C46" s="231"/>
      <c r="D46" s="231"/>
      <c r="E46" s="231"/>
      <c r="F46" s="231"/>
      <c r="G46" s="231"/>
      <c r="H46" s="231"/>
      <c r="I46" s="231">
        <f t="shared" si="0"/>
        <v>0</v>
      </c>
      <c r="J46" s="231">
        <f t="shared" si="1"/>
        <v>0</v>
      </c>
      <c r="K46" s="231">
        <f t="shared" si="2"/>
        <v>0</v>
      </c>
    </row>
    <row r="47" spans="1:11" ht="15" customHeight="1">
      <c r="A47" s="178" t="s">
        <v>31</v>
      </c>
      <c r="B47" s="179" t="s">
        <v>739</v>
      </c>
      <c r="C47" s="231"/>
      <c r="D47" s="231"/>
      <c r="E47" s="231"/>
      <c r="F47" s="231"/>
      <c r="G47" s="231"/>
      <c r="H47" s="231"/>
      <c r="I47" s="231">
        <f t="shared" si="0"/>
        <v>0</v>
      </c>
      <c r="J47" s="231">
        <f t="shared" si="1"/>
        <v>0</v>
      </c>
      <c r="K47" s="231">
        <f t="shared" si="2"/>
        <v>0</v>
      </c>
    </row>
    <row r="48" spans="1:11" ht="15" customHeight="1">
      <c r="A48" s="178" t="s">
        <v>32</v>
      </c>
      <c r="B48" s="179" t="s">
        <v>740</v>
      </c>
      <c r="C48" s="231"/>
      <c r="D48" s="231"/>
      <c r="E48" s="231"/>
      <c r="F48" s="231"/>
      <c r="G48" s="231"/>
      <c r="H48" s="231"/>
      <c r="I48" s="231"/>
      <c r="J48" s="231"/>
      <c r="K48" s="231"/>
    </row>
    <row r="49" spans="1:11" ht="15" customHeight="1">
      <c r="A49" s="181" t="s">
        <v>930</v>
      </c>
      <c r="B49" s="179" t="s">
        <v>665</v>
      </c>
      <c r="C49" s="231">
        <v>32463309</v>
      </c>
      <c r="D49" s="231">
        <v>32463309</v>
      </c>
      <c r="E49" s="231">
        <v>33342193</v>
      </c>
      <c r="F49" s="231"/>
      <c r="G49" s="231"/>
      <c r="H49" s="231"/>
      <c r="I49" s="231">
        <f t="shared" si="0"/>
        <v>32463309</v>
      </c>
      <c r="J49" s="231">
        <f t="shared" si="1"/>
        <v>32463309</v>
      </c>
      <c r="K49" s="231">
        <f t="shared" si="2"/>
        <v>33342193</v>
      </c>
    </row>
    <row r="50" spans="1:11" s="350" customFormat="1" ht="15" customHeight="1">
      <c r="A50" s="55" t="s">
        <v>52</v>
      </c>
      <c r="B50" s="66" t="s">
        <v>741</v>
      </c>
      <c r="C50" s="233">
        <f>SUM(C46:C49)</f>
        <v>32463309</v>
      </c>
      <c r="D50" s="233">
        <f>SUM(D46:D49)</f>
        <v>32463309</v>
      </c>
      <c r="E50" s="233">
        <f>SUM(E46:E49)</f>
        <v>33342193</v>
      </c>
      <c r="F50" s="233"/>
      <c r="G50" s="233"/>
      <c r="H50" s="233"/>
      <c r="I50" s="231">
        <f t="shared" si="0"/>
        <v>32463309</v>
      </c>
      <c r="J50" s="231">
        <f t="shared" si="1"/>
        <v>32463309</v>
      </c>
      <c r="K50" s="231">
        <f t="shared" si="2"/>
        <v>33342193</v>
      </c>
    </row>
    <row r="51" spans="1:11" s="395" customFormat="1" ht="15" customHeight="1">
      <c r="A51" s="357" t="s">
        <v>113</v>
      </c>
      <c r="B51" s="358"/>
      <c r="C51" s="370"/>
      <c r="D51" s="370"/>
      <c r="E51" s="370"/>
      <c r="F51" s="370"/>
      <c r="G51" s="370"/>
      <c r="H51" s="370"/>
      <c r="I51" s="359">
        <f t="shared" si="0"/>
        <v>0</v>
      </c>
      <c r="J51" s="359">
        <f t="shared" si="1"/>
        <v>0</v>
      </c>
      <c r="K51" s="359">
        <f t="shared" si="2"/>
        <v>0</v>
      </c>
    </row>
    <row r="52" spans="1:11" ht="15" customHeight="1">
      <c r="A52" s="178" t="s">
        <v>683</v>
      </c>
      <c r="B52" s="179" t="s">
        <v>684</v>
      </c>
      <c r="C52" s="231"/>
      <c r="D52" s="231"/>
      <c r="E52" s="231"/>
      <c r="F52" s="231">
        <v>350000000</v>
      </c>
      <c r="G52" s="231">
        <v>409102846</v>
      </c>
      <c r="H52" s="231">
        <v>438813131</v>
      </c>
      <c r="I52" s="231">
        <f t="shared" si="0"/>
        <v>350000000</v>
      </c>
      <c r="J52" s="231">
        <f t="shared" si="1"/>
        <v>409102846</v>
      </c>
      <c r="K52" s="231">
        <f t="shared" si="2"/>
        <v>438813131</v>
      </c>
    </row>
    <row r="53" spans="1:11" ht="15" customHeight="1">
      <c r="A53" s="178" t="s">
        <v>685</v>
      </c>
      <c r="B53" s="179" t="s">
        <v>686</v>
      </c>
      <c r="C53" s="231"/>
      <c r="D53" s="231"/>
      <c r="E53" s="231"/>
      <c r="F53" s="231"/>
      <c r="G53" s="231"/>
      <c r="H53" s="231"/>
      <c r="I53" s="231">
        <f t="shared" si="0"/>
        <v>0</v>
      </c>
      <c r="J53" s="231">
        <f t="shared" si="1"/>
        <v>0</v>
      </c>
      <c r="K53" s="231">
        <f t="shared" si="2"/>
        <v>0</v>
      </c>
    </row>
    <row r="54" spans="1:11" ht="15" customHeight="1">
      <c r="A54" s="178" t="s">
        <v>9</v>
      </c>
      <c r="B54" s="179" t="s">
        <v>687</v>
      </c>
      <c r="C54" s="231"/>
      <c r="D54" s="231"/>
      <c r="E54" s="231"/>
      <c r="F54" s="231"/>
      <c r="G54" s="231"/>
      <c r="H54" s="231"/>
      <c r="I54" s="231">
        <f t="shared" si="0"/>
        <v>0</v>
      </c>
      <c r="J54" s="231">
        <f t="shared" si="1"/>
        <v>0</v>
      </c>
      <c r="K54" s="231">
        <f t="shared" si="2"/>
        <v>0</v>
      </c>
    </row>
    <row r="55" spans="1:11" ht="15" customHeight="1">
      <c r="A55" s="178" t="s">
        <v>10</v>
      </c>
      <c r="B55" s="179" t="s">
        <v>688</v>
      </c>
      <c r="C55" s="231"/>
      <c r="D55" s="231"/>
      <c r="E55" s="231"/>
      <c r="F55" s="231"/>
      <c r="G55" s="231"/>
      <c r="H55" s="231"/>
      <c r="I55" s="231">
        <f t="shared" si="0"/>
        <v>0</v>
      </c>
      <c r="J55" s="231">
        <f t="shared" si="1"/>
        <v>0</v>
      </c>
      <c r="K55" s="231">
        <f t="shared" si="2"/>
        <v>0</v>
      </c>
    </row>
    <row r="56" spans="1:11" ht="15" customHeight="1">
      <c r="A56" s="178" t="s">
        <v>11</v>
      </c>
      <c r="B56" s="179" t="s">
        <v>689</v>
      </c>
      <c r="C56" s="231"/>
      <c r="D56" s="231"/>
      <c r="E56" s="231"/>
      <c r="F56" s="231"/>
      <c r="G56" s="231">
        <v>576000</v>
      </c>
      <c r="H56" s="231">
        <v>576000</v>
      </c>
      <c r="I56" s="231">
        <f t="shared" si="0"/>
        <v>0</v>
      </c>
      <c r="J56" s="231">
        <f t="shared" si="1"/>
        <v>576000</v>
      </c>
      <c r="K56" s="231">
        <f t="shared" si="2"/>
        <v>576000</v>
      </c>
    </row>
    <row r="57" spans="1:11" s="350" customFormat="1" ht="15" customHeight="1">
      <c r="A57" s="55" t="s">
        <v>46</v>
      </c>
      <c r="B57" s="66" t="s">
        <v>690</v>
      </c>
      <c r="C57" s="56"/>
      <c r="D57" s="56"/>
      <c r="E57" s="56"/>
      <c r="F57" s="56">
        <v>350000000</v>
      </c>
      <c r="G57" s="56">
        <f>G52+G56</f>
        <v>409678846</v>
      </c>
      <c r="H57" s="56">
        <f>H52+H56</f>
        <v>439389131</v>
      </c>
      <c r="I57" s="231">
        <f t="shared" si="0"/>
        <v>350000000</v>
      </c>
      <c r="J57" s="231">
        <f t="shared" si="1"/>
        <v>409678846</v>
      </c>
      <c r="K57" s="231">
        <f t="shared" si="2"/>
        <v>439389131</v>
      </c>
    </row>
    <row r="58" spans="1:11" ht="15" customHeight="1">
      <c r="A58" s="181" t="s">
        <v>28</v>
      </c>
      <c r="B58" s="179" t="s">
        <v>729</v>
      </c>
      <c r="C58" s="231"/>
      <c r="D58" s="231"/>
      <c r="E58" s="231"/>
      <c r="F58" s="231"/>
      <c r="G58" s="231"/>
      <c r="H58" s="231"/>
      <c r="I58" s="231">
        <f t="shared" si="0"/>
        <v>0</v>
      </c>
      <c r="J58" s="231">
        <f t="shared" si="1"/>
        <v>0</v>
      </c>
      <c r="K58" s="231">
        <f t="shared" si="2"/>
        <v>0</v>
      </c>
    </row>
    <row r="59" spans="1:11" ht="15" customHeight="1">
      <c r="A59" s="181" t="s">
        <v>29</v>
      </c>
      <c r="B59" s="179" t="s">
        <v>730</v>
      </c>
      <c r="C59" s="231"/>
      <c r="D59" s="231"/>
      <c r="E59" s="231"/>
      <c r="F59" s="231">
        <v>220000</v>
      </c>
      <c r="G59" s="231">
        <v>220000</v>
      </c>
      <c r="H59" s="231">
        <v>378030</v>
      </c>
      <c r="I59" s="231">
        <f t="shared" si="0"/>
        <v>220000</v>
      </c>
      <c r="J59" s="231">
        <f t="shared" si="1"/>
        <v>220000</v>
      </c>
      <c r="K59" s="231">
        <f t="shared" si="2"/>
        <v>378030</v>
      </c>
    </row>
    <row r="60" spans="1:11" ht="15" customHeight="1">
      <c r="A60" s="181" t="s">
        <v>731</v>
      </c>
      <c r="B60" s="179" t="s">
        <v>732</v>
      </c>
      <c r="C60" s="231"/>
      <c r="D60" s="231"/>
      <c r="E60" s="231"/>
      <c r="F60" s="231"/>
      <c r="G60" s="231"/>
      <c r="H60" s="231"/>
      <c r="I60" s="231">
        <f t="shared" si="0"/>
        <v>0</v>
      </c>
      <c r="J60" s="231">
        <f t="shared" si="1"/>
        <v>0</v>
      </c>
      <c r="K60" s="231">
        <f t="shared" si="2"/>
        <v>0</v>
      </c>
    </row>
    <row r="61" spans="1:11" ht="15" customHeight="1">
      <c r="A61" s="181" t="s">
        <v>30</v>
      </c>
      <c r="B61" s="179" t="s">
        <v>733</v>
      </c>
      <c r="C61" s="231"/>
      <c r="D61" s="231"/>
      <c r="E61" s="231"/>
      <c r="F61" s="231"/>
      <c r="G61" s="231"/>
      <c r="H61" s="231"/>
      <c r="I61" s="231">
        <f t="shared" si="0"/>
        <v>0</v>
      </c>
      <c r="J61" s="231">
        <f t="shared" si="1"/>
        <v>0</v>
      </c>
      <c r="K61" s="231">
        <f t="shared" si="2"/>
        <v>0</v>
      </c>
    </row>
    <row r="62" spans="1:11" ht="15" customHeight="1">
      <c r="A62" s="181" t="s">
        <v>734</v>
      </c>
      <c r="B62" s="179" t="s">
        <v>735</v>
      </c>
      <c r="C62" s="231"/>
      <c r="D62" s="231"/>
      <c r="E62" s="231"/>
      <c r="F62" s="231"/>
      <c r="G62" s="231"/>
      <c r="H62" s="231"/>
      <c r="I62" s="231">
        <f t="shared" si="0"/>
        <v>0</v>
      </c>
      <c r="J62" s="231">
        <f t="shared" si="1"/>
        <v>0</v>
      </c>
      <c r="K62" s="231">
        <f t="shared" si="2"/>
        <v>0</v>
      </c>
    </row>
    <row r="63" spans="1:11" s="350" customFormat="1" ht="15" customHeight="1">
      <c r="A63" s="55" t="s">
        <v>51</v>
      </c>
      <c r="B63" s="66" t="s">
        <v>736</v>
      </c>
      <c r="C63" s="233"/>
      <c r="D63" s="233"/>
      <c r="E63" s="233"/>
      <c r="F63" s="233">
        <f>SUM(F58:F62)</f>
        <v>220000</v>
      </c>
      <c r="G63" s="233">
        <f>SUM(G59:G62)</f>
        <v>220000</v>
      </c>
      <c r="H63" s="233">
        <f>SUM(H58:H62)</f>
        <v>378030</v>
      </c>
      <c r="I63" s="231">
        <f t="shared" si="0"/>
        <v>220000</v>
      </c>
      <c r="J63" s="231">
        <f t="shared" si="1"/>
        <v>220000</v>
      </c>
      <c r="K63" s="231">
        <f t="shared" si="2"/>
        <v>378030</v>
      </c>
    </row>
    <row r="64" spans="1:11" ht="15" customHeight="1">
      <c r="A64" s="181" t="s">
        <v>742</v>
      </c>
      <c r="B64" s="179" t="s">
        <v>743</v>
      </c>
      <c r="C64" s="231"/>
      <c r="D64" s="231"/>
      <c r="E64" s="231"/>
      <c r="F64" s="231"/>
      <c r="G64" s="231"/>
      <c r="H64" s="231"/>
      <c r="I64" s="231">
        <f t="shared" si="0"/>
        <v>0</v>
      </c>
      <c r="J64" s="231">
        <f t="shared" si="1"/>
        <v>0</v>
      </c>
      <c r="K64" s="231">
        <f t="shared" si="2"/>
        <v>0</v>
      </c>
    </row>
    <row r="65" spans="1:11" ht="15" customHeight="1">
      <c r="A65" s="178" t="s">
        <v>33</v>
      </c>
      <c r="B65" s="179" t="s">
        <v>744</v>
      </c>
      <c r="C65" s="231"/>
      <c r="D65" s="231"/>
      <c r="E65" s="231"/>
      <c r="F65" s="231"/>
      <c r="G65" s="231"/>
      <c r="H65" s="231"/>
      <c r="I65" s="231">
        <f t="shared" si="0"/>
        <v>0</v>
      </c>
      <c r="J65" s="231">
        <f t="shared" si="1"/>
        <v>0</v>
      </c>
      <c r="K65" s="231">
        <f t="shared" si="2"/>
        <v>0</v>
      </c>
    </row>
    <row r="66" spans="1:11" ht="15" customHeight="1">
      <c r="A66" s="181" t="s">
        <v>34</v>
      </c>
      <c r="B66" s="179" t="s">
        <v>666</v>
      </c>
      <c r="C66" s="231"/>
      <c r="D66" s="231"/>
      <c r="E66" s="231"/>
      <c r="F66" s="231">
        <v>0</v>
      </c>
      <c r="G66" s="231">
        <v>0</v>
      </c>
      <c r="H66" s="231">
        <v>273814</v>
      </c>
      <c r="I66" s="231">
        <f t="shared" si="0"/>
        <v>0</v>
      </c>
      <c r="J66" s="231">
        <f t="shared" si="1"/>
        <v>0</v>
      </c>
      <c r="K66" s="231">
        <f t="shared" si="2"/>
        <v>273814</v>
      </c>
    </row>
    <row r="67" spans="1:11" s="350" customFormat="1" ht="15" customHeight="1">
      <c r="A67" s="55" t="s">
        <v>54</v>
      </c>
      <c r="B67" s="66" t="s">
        <v>746</v>
      </c>
      <c r="C67" s="233"/>
      <c r="D67" s="233"/>
      <c r="E67" s="233"/>
      <c r="F67" s="233">
        <f>SUM(F66)</f>
        <v>0</v>
      </c>
      <c r="G67" s="233">
        <f>SUM(G64:G66)</f>
        <v>0</v>
      </c>
      <c r="H67" s="233">
        <f>SUM(H64:H66)</f>
        <v>273814</v>
      </c>
      <c r="I67" s="231">
        <f t="shared" si="0"/>
        <v>0</v>
      </c>
      <c r="J67" s="231">
        <f t="shared" si="1"/>
        <v>0</v>
      </c>
      <c r="K67" s="231">
        <f t="shared" si="2"/>
        <v>273814</v>
      </c>
    </row>
    <row r="68" spans="1:11" s="397" customFormat="1" ht="15" customHeight="1">
      <c r="A68" s="357" t="s">
        <v>112</v>
      </c>
      <c r="B68" s="358"/>
      <c r="C68" s="359"/>
      <c r="D68" s="359"/>
      <c r="E68" s="359"/>
      <c r="F68" s="360"/>
      <c r="G68" s="360"/>
      <c r="H68" s="360"/>
      <c r="I68" s="359">
        <f t="shared" si="0"/>
        <v>0</v>
      </c>
      <c r="J68" s="359">
        <f t="shared" si="1"/>
        <v>0</v>
      </c>
      <c r="K68" s="359">
        <f t="shared" si="2"/>
        <v>0</v>
      </c>
    </row>
    <row r="69" spans="1:14" s="383" customFormat="1" ht="14.25">
      <c r="A69" s="361" t="s">
        <v>53</v>
      </c>
      <c r="B69" s="362" t="s">
        <v>747</v>
      </c>
      <c r="C69" s="363">
        <f aca="true" t="shared" si="3" ref="C69:H69">SUM(C19+C33+C45+C50+C57+C63+C67)</f>
        <v>606461734</v>
      </c>
      <c r="D69" s="363">
        <f t="shared" si="3"/>
        <v>631028930</v>
      </c>
      <c r="E69" s="363">
        <f t="shared" si="3"/>
        <v>618355283</v>
      </c>
      <c r="F69" s="363">
        <f t="shared" si="3"/>
        <v>350220000</v>
      </c>
      <c r="G69" s="363">
        <f t="shared" si="3"/>
        <v>409898846</v>
      </c>
      <c r="H69" s="363">
        <f t="shared" si="3"/>
        <v>440040975</v>
      </c>
      <c r="I69" s="398">
        <f t="shared" si="0"/>
        <v>956681734</v>
      </c>
      <c r="J69" s="398">
        <v>766625288</v>
      </c>
      <c r="K69" s="398">
        <f t="shared" si="2"/>
        <v>1058396258</v>
      </c>
      <c r="N69" s="383">
        <v>765750288</v>
      </c>
    </row>
    <row r="70" spans="1:14" s="400" customFormat="1" ht="14.25">
      <c r="A70" s="365" t="s">
        <v>164</v>
      </c>
      <c r="B70" s="366"/>
      <c r="C70" s="371"/>
      <c r="D70" s="371"/>
      <c r="E70" s="371"/>
      <c r="F70" s="371"/>
      <c r="G70" s="371"/>
      <c r="H70" s="371"/>
      <c r="I70" s="399">
        <f t="shared" si="0"/>
        <v>0</v>
      </c>
      <c r="J70" s="399">
        <f t="shared" si="1"/>
        <v>0</v>
      </c>
      <c r="K70" s="399">
        <f t="shared" si="2"/>
        <v>0</v>
      </c>
      <c r="N70" s="400">
        <v>875000</v>
      </c>
    </row>
    <row r="71" spans="1:14" s="400" customFormat="1" ht="14.25">
      <c r="A71" s="365" t="s">
        <v>165</v>
      </c>
      <c r="B71" s="366"/>
      <c r="C71" s="371"/>
      <c r="D71" s="371"/>
      <c r="E71" s="371"/>
      <c r="F71" s="371"/>
      <c r="G71" s="371"/>
      <c r="H71" s="371"/>
      <c r="I71" s="399">
        <f t="shared" si="0"/>
        <v>0</v>
      </c>
      <c r="J71" s="399">
        <f t="shared" si="1"/>
        <v>0</v>
      </c>
      <c r="K71" s="399">
        <f t="shared" si="2"/>
        <v>0</v>
      </c>
      <c r="N71" s="400">
        <f>SUM(N69:N70)</f>
        <v>766625288</v>
      </c>
    </row>
    <row r="72" spans="1:11" ht="14.25">
      <c r="A72" s="191" t="s">
        <v>35</v>
      </c>
      <c r="B72" s="178" t="s">
        <v>748</v>
      </c>
      <c r="C72" s="231"/>
      <c r="D72" s="231"/>
      <c r="E72" s="231"/>
      <c r="F72" s="231"/>
      <c r="G72" s="231"/>
      <c r="H72" s="231"/>
      <c r="I72" s="231">
        <f t="shared" si="0"/>
        <v>0</v>
      </c>
      <c r="J72" s="231">
        <f t="shared" si="1"/>
        <v>0</v>
      </c>
      <c r="K72" s="231">
        <f t="shared" si="2"/>
        <v>0</v>
      </c>
    </row>
    <row r="73" spans="1:11" ht="14.25">
      <c r="A73" s="181" t="s">
        <v>749</v>
      </c>
      <c r="B73" s="178" t="s">
        <v>750</v>
      </c>
      <c r="C73" s="231"/>
      <c r="D73" s="231"/>
      <c r="E73" s="231"/>
      <c r="F73" s="231"/>
      <c r="G73" s="231"/>
      <c r="H73" s="231"/>
      <c r="I73" s="231">
        <f aca="true" t="shared" si="4" ref="I73:I99">SUM(C73+F73)</f>
        <v>0</v>
      </c>
      <c r="J73" s="231">
        <f aca="true" t="shared" si="5" ref="J73:J98">SUM(D73+G73)</f>
        <v>0</v>
      </c>
      <c r="K73" s="231">
        <f aca="true" t="shared" si="6" ref="K73:K99">SUM(E73+H73)</f>
        <v>0</v>
      </c>
    </row>
    <row r="74" spans="1:11" ht="14.25">
      <c r="A74" s="191" t="s">
        <v>36</v>
      </c>
      <c r="B74" s="178" t="s">
        <v>751</v>
      </c>
      <c r="C74" s="231"/>
      <c r="D74" s="231"/>
      <c r="E74" s="231"/>
      <c r="F74" s="231"/>
      <c r="G74" s="231"/>
      <c r="H74" s="231"/>
      <c r="I74" s="231">
        <f t="shared" si="4"/>
        <v>0</v>
      </c>
      <c r="J74" s="231">
        <f t="shared" si="5"/>
        <v>0</v>
      </c>
      <c r="K74" s="231">
        <f t="shared" si="6"/>
        <v>0</v>
      </c>
    </row>
    <row r="75" spans="1:11" s="350" customFormat="1" ht="14.25">
      <c r="A75" s="58" t="s">
        <v>55</v>
      </c>
      <c r="B75" s="55" t="s">
        <v>752</v>
      </c>
      <c r="C75" s="233">
        <f>SUM(C72:C74)</f>
        <v>0</v>
      </c>
      <c r="D75" s="56">
        <f>SUM(D72:D74)</f>
        <v>0</v>
      </c>
      <c r="E75" s="56">
        <f>SUM(E72:E74)</f>
        <v>0</v>
      </c>
      <c r="F75" s="56"/>
      <c r="G75" s="56"/>
      <c r="H75" s="56"/>
      <c r="I75" s="231">
        <f t="shared" si="4"/>
        <v>0</v>
      </c>
      <c r="J75" s="231">
        <f t="shared" si="5"/>
        <v>0</v>
      </c>
      <c r="K75" s="231">
        <f t="shared" si="6"/>
        <v>0</v>
      </c>
    </row>
    <row r="76" spans="1:11" ht="14.25">
      <c r="A76" s="181" t="s">
        <v>37</v>
      </c>
      <c r="B76" s="178" t="s">
        <v>753</v>
      </c>
      <c r="C76" s="231"/>
      <c r="D76" s="231"/>
      <c r="E76" s="231"/>
      <c r="F76" s="231"/>
      <c r="G76" s="231"/>
      <c r="H76" s="231"/>
      <c r="I76" s="231">
        <f t="shared" si="4"/>
        <v>0</v>
      </c>
      <c r="J76" s="231">
        <f t="shared" si="5"/>
        <v>0</v>
      </c>
      <c r="K76" s="231">
        <f t="shared" si="6"/>
        <v>0</v>
      </c>
    </row>
    <row r="77" spans="1:11" ht="14.25">
      <c r="A77" s="191" t="s">
        <v>754</v>
      </c>
      <c r="B77" s="178" t="s">
        <v>755</v>
      </c>
      <c r="C77" s="231"/>
      <c r="D77" s="231"/>
      <c r="E77" s="231"/>
      <c r="F77" s="231"/>
      <c r="G77" s="231"/>
      <c r="H77" s="231"/>
      <c r="I77" s="231">
        <f t="shared" si="4"/>
        <v>0</v>
      </c>
      <c r="J77" s="231">
        <f t="shared" si="5"/>
        <v>0</v>
      </c>
      <c r="K77" s="231">
        <f t="shared" si="6"/>
        <v>0</v>
      </c>
    </row>
    <row r="78" spans="1:11" ht="14.25">
      <c r="A78" s="181" t="s">
        <v>38</v>
      </c>
      <c r="B78" s="178" t="s">
        <v>756</v>
      </c>
      <c r="C78" s="231"/>
      <c r="D78" s="231"/>
      <c r="E78" s="231"/>
      <c r="F78" s="231"/>
      <c r="G78" s="231"/>
      <c r="H78" s="231"/>
      <c r="I78" s="231">
        <f t="shared" si="4"/>
        <v>0</v>
      </c>
      <c r="J78" s="231">
        <f t="shared" si="5"/>
        <v>0</v>
      </c>
      <c r="K78" s="231">
        <f t="shared" si="6"/>
        <v>0</v>
      </c>
    </row>
    <row r="79" spans="1:11" ht="14.25">
      <c r="A79" s="191" t="s">
        <v>757</v>
      </c>
      <c r="B79" s="178" t="s">
        <v>758</v>
      </c>
      <c r="C79" s="231"/>
      <c r="D79" s="231"/>
      <c r="E79" s="231"/>
      <c r="F79" s="231"/>
      <c r="G79" s="231"/>
      <c r="H79" s="231"/>
      <c r="I79" s="231">
        <f t="shared" si="4"/>
        <v>0</v>
      </c>
      <c r="J79" s="231">
        <f t="shared" si="5"/>
        <v>0</v>
      </c>
      <c r="K79" s="231">
        <f t="shared" si="6"/>
        <v>0</v>
      </c>
    </row>
    <row r="80" spans="1:11" s="350" customFormat="1" ht="14.25">
      <c r="A80" s="74" t="s">
        <v>56</v>
      </c>
      <c r="B80" s="55" t="s">
        <v>759</v>
      </c>
      <c r="C80" s="233"/>
      <c r="D80" s="233"/>
      <c r="E80" s="233"/>
      <c r="F80" s="233"/>
      <c r="G80" s="233"/>
      <c r="H80" s="233"/>
      <c r="I80" s="231">
        <f t="shared" si="4"/>
        <v>0</v>
      </c>
      <c r="J80" s="231">
        <f t="shared" si="5"/>
        <v>0</v>
      </c>
      <c r="K80" s="231">
        <f t="shared" si="6"/>
        <v>0</v>
      </c>
    </row>
    <row r="81" spans="1:11" ht="14.25">
      <c r="A81" s="178" t="s">
        <v>162</v>
      </c>
      <c r="B81" s="178" t="s">
        <v>760</v>
      </c>
      <c r="C81" s="231">
        <v>120000000</v>
      </c>
      <c r="D81" s="231">
        <v>112244310</v>
      </c>
      <c r="E81" s="231">
        <v>112244310</v>
      </c>
      <c r="F81" s="231"/>
      <c r="G81" s="231"/>
      <c r="H81" s="231"/>
      <c r="I81" s="231">
        <f t="shared" si="4"/>
        <v>120000000</v>
      </c>
      <c r="J81" s="231">
        <f t="shared" si="5"/>
        <v>112244310</v>
      </c>
      <c r="K81" s="231">
        <f t="shared" si="6"/>
        <v>112244310</v>
      </c>
    </row>
    <row r="82" spans="1:11" ht="14.25">
      <c r="A82" s="178" t="s">
        <v>163</v>
      </c>
      <c r="B82" s="178" t="s">
        <v>760</v>
      </c>
      <c r="C82" s="231"/>
      <c r="D82" s="231"/>
      <c r="E82" s="231"/>
      <c r="F82" s="231"/>
      <c r="G82" s="231"/>
      <c r="H82" s="231"/>
      <c r="I82" s="231">
        <f t="shared" si="4"/>
        <v>0</v>
      </c>
      <c r="J82" s="231">
        <f t="shared" si="5"/>
        <v>0</v>
      </c>
      <c r="K82" s="231">
        <f t="shared" si="6"/>
        <v>0</v>
      </c>
    </row>
    <row r="83" spans="1:11" ht="14.25">
      <c r="A83" s="178" t="s">
        <v>160</v>
      </c>
      <c r="B83" s="178" t="s">
        <v>761</v>
      </c>
      <c r="C83" s="231"/>
      <c r="D83" s="231"/>
      <c r="E83" s="231"/>
      <c r="F83" s="231"/>
      <c r="G83" s="231"/>
      <c r="H83" s="231"/>
      <c r="I83" s="231">
        <f t="shared" si="4"/>
        <v>0</v>
      </c>
      <c r="J83" s="231">
        <f t="shared" si="5"/>
        <v>0</v>
      </c>
      <c r="K83" s="231">
        <f t="shared" si="6"/>
        <v>0</v>
      </c>
    </row>
    <row r="84" spans="1:11" ht="14.25">
      <c r="A84" s="178" t="s">
        <v>161</v>
      </c>
      <c r="B84" s="178" t="s">
        <v>761</v>
      </c>
      <c r="C84" s="231"/>
      <c r="D84" s="231"/>
      <c r="E84" s="231"/>
      <c r="F84" s="231"/>
      <c r="G84" s="231"/>
      <c r="H84" s="231"/>
      <c r="I84" s="231">
        <f t="shared" si="4"/>
        <v>0</v>
      </c>
      <c r="J84" s="231">
        <f t="shared" si="5"/>
        <v>0</v>
      </c>
      <c r="K84" s="231">
        <f t="shared" si="6"/>
        <v>0</v>
      </c>
    </row>
    <row r="85" spans="1:11" s="350" customFormat="1" ht="13.5" customHeight="1">
      <c r="A85" s="55" t="s">
        <v>57</v>
      </c>
      <c r="B85" s="55" t="s">
        <v>762</v>
      </c>
      <c r="C85" s="56">
        <f>SUM(C81:C84)</f>
        <v>120000000</v>
      </c>
      <c r="D85" s="56">
        <f>SUM(D81:D84)</f>
        <v>112244310</v>
      </c>
      <c r="E85" s="56">
        <f>SUM(E81:E84)</f>
        <v>112244310</v>
      </c>
      <c r="F85" s="56"/>
      <c r="G85" s="56"/>
      <c r="H85" s="56"/>
      <c r="I85" s="231">
        <f t="shared" si="4"/>
        <v>120000000</v>
      </c>
      <c r="J85" s="231">
        <f t="shared" si="5"/>
        <v>112244310</v>
      </c>
      <c r="K85" s="231">
        <f t="shared" si="6"/>
        <v>112244310</v>
      </c>
    </row>
    <row r="86" spans="1:11" ht="14.25">
      <c r="A86" s="191" t="s">
        <v>763</v>
      </c>
      <c r="B86" s="178" t="s">
        <v>764</v>
      </c>
      <c r="C86" s="231"/>
      <c r="D86" s="231"/>
      <c r="E86" s="231">
        <v>11479602</v>
      </c>
      <c r="F86" s="231"/>
      <c r="G86" s="231"/>
      <c r="H86" s="231"/>
      <c r="I86" s="231">
        <f t="shared" si="4"/>
        <v>0</v>
      </c>
      <c r="J86" s="231">
        <f t="shared" si="5"/>
        <v>0</v>
      </c>
      <c r="K86" s="231">
        <f t="shared" si="6"/>
        <v>11479602</v>
      </c>
    </row>
    <row r="87" spans="1:11" ht="14.25">
      <c r="A87" s="191" t="s">
        <v>765</v>
      </c>
      <c r="B87" s="178" t="s">
        <v>766</v>
      </c>
      <c r="C87" s="231"/>
      <c r="D87" s="231"/>
      <c r="E87" s="231"/>
      <c r="F87" s="231"/>
      <c r="G87" s="231"/>
      <c r="H87" s="231"/>
      <c r="I87" s="231">
        <f t="shared" si="4"/>
        <v>0</v>
      </c>
      <c r="J87" s="231">
        <f t="shared" si="5"/>
        <v>0</v>
      </c>
      <c r="K87" s="231">
        <f t="shared" si="6"/>
        <v>0</v>
      </c>
    </row>
    <row r="88" spans="1:11" ht="14.25">
      <c r="A88" s="191" t="s">
        <v>767</v>
      </c>
      <c r="B88" s="178" t="s">
        <v>768</v>
      </c>
      <c r="C88" s="231"/>
      <c r="D88" s="231"/>
      <c r="E88" s="231"/>
      <c r="F88" s="231"/>
      <c r="G88" s="231"/>
      <c r="H88" s="231"/>
      <c r="I88" s="231">
        <f t="shared" si="4"/>
        <v>0</v>
      </c>
      <c r="J88" s="231">
        <f t="shared" si="5"/>
        <v>0</v>
      </c>
      <c r="K88" s="231">
        <f t="shared" si="6"/>
        <v>0</v>
      </c>
    </row>
    <row r="89" spans="1:11" ht="14.25">
      <c r="A89" s="191" t="s">
        <v>769</v>
      </c>
      <c r="B89" s="178" t="s">
        <v>770</v>
      </c>
      <c r="C89" s="231"/>
      <c r="D89" s="231"/>
      <c r="E89" s="231"/>
      <c r="F89" s="231"/>
      <c r="G89" s="231"/>
      <c r="H89" s="231"/>
      <c r="I89" s="231">
        <f t="shared" si="4"/>
        <v>0</v>
      </c>
      <c r="J89" s="231">
        <f t="shared" si="5"/>
        <v>0</v>
      </c>
      <c r="K89" s="231">
        <f t="shared" si="6"/>
        <v>0</v>
      </c>
    </row>
    <row r="90" spans="1:11" ht="14.25">
      <c r="A90" s="181" t="s">
        <v>39</v>
      </c>
      <c r="B90" s="178" t="s">
        <v>771</v>
      </c>
      <c r="C90" s="231"/>
      <c r="D90" s="231"/>
      <c r="E90" s="231"/>
      <c r="F90" s="231"/>
      <c r="G90" s="231"/>
      <c r="H90" s="231"/>
      <c r="I90" s="231">
        <f t="shared" si="4"/>
        <v>0</v>
      </c>
      <c r="J90" s="231">
        <f t="shared" si="5"/>
        <v>0</v>
      </c>
      <c r="K90" s="231">
        <f t="shared" si="6"/>
        <v>0</v>
      </c>
    </row>
    <row r="91" spans="1:11" s="350" customFormat="1" ht="14.25">
      <c r="A91" s="58" t="s">
        <v>58</v>
      </c>
      <c r="B91" s="55" t="s">
        <v>773</v>
      </c>
      <c r="C91" s="56">
        <f>SUM(C75+C80+C85+C86+C87+C88+C89+C90)</f>
        <v>120000000</v>
      </c>
      <c r="D91" s="56">
        <f>SUM(D75+D80+D85+D86+D87+D88+D89+D90)</f>
        <v>112244310</v>
      </c>
      <c r="E91" s="56">
        <f>SUM(E75+E80+E85+E86+E87+E88+E89+E90)</f>
        <v>123723912</v>
      </c>
      <c r="F91" s="56"/>
      <c r="G91" s="56"/>
      <c r="H91" s="56"/>
      <c r="I91" s="231">
        <f t="shared" si="4"/>
        <v>120000000</v>
      </c>
      <c r="J91" s="231">
        <f t="shared" si="5"/>
        <v>112244310</v>
      </c>
      <c r="K91" s="231">
        <f t="shared" si="6"/>
        <v>123723912</v>
      </c>
    </row>
    <row r="92" spans="1:11" ht="14.25">
      <c r="A92" s="181" t="s">
        <v>774</v>
      </c>
      <c r="B92" s="178" t="s">
        <v>775</v>
      </c>
      <c r="C92" s="231"/>
      <c r="D92" s="231"/>
      <c r="E92" s="231"/>
      <c r="F92" s="231"/>
      <c r="G92" s="231"/>
      <c r="H92" s="231"/>
      <c r="I92" s="231">
        <f t="shared" si="4"/>
        <v>0</v>
      </c>
      <c r="J92" s="231">
        <f t="shared" si="5"/>
        <v>0</v>
      </c>
      <c r="K92" s="231">
        <f t="shared" si="6"/>
        <v>0</v>
      </c>
    </row>
    <row r="93" spans="1:11" ht="14.25">
      <c r="A93" s="181" t="s">
        <v>776</v>
      </c>
      <c r="B93" s="178" t="s">
        <v>777</v>
      </c>
      <c r="C93" s="231"/>
      <c r="D93" s="231"/>
      <c r="E93" s="231"/>
      <c r="F93" s="231"/>
      <c r="G93" s="231"/>
      <c r="H93" s="231"/>
      <c r="I93" s="231">
        <f t="shared" si="4"/>
        <v>0</v>
      </c>
      <c r="J93" s="231">
        <f t="shared" si="5"/>
        <v>0</v>
      </c>
      <c r="K93" s="231">
        <f t="shared" si="6"/>
        <v>0</v>
      </c>
    </row>
    <row r="94" spans="1:11" ht="14.25">
      <c r="A94" s="191" t="s">
        <v>778</v>
      </c>
      <c r="B94" s="178" t="s">
        <v>779</v>
      </c>
      <c r="C94" s="231"/>
      <c r="D94" s="231"/>
      <c r="E94" s="231"/>
      <c r="F94" s="231"/>
      <c r="G94" s="231"/>
      <c r="H94" s="231"/>
      <c r="I94" s="231">
        <f t="shared" si="4"/>
        <v>0</v>
      </c>
      <c r="J94" s="231">
        <f t="shared" si="5"/>
        <v>0</v>
      </c>
      <c r="K94" s="231">
        <f t="shared" si="6"/>
        <v>0</v>
      </c>
    </row>
    <row r="95" spans="1:11" ht="14.25">
      <c r="A95" s="191" t="s">
        <v>40</v>
      </c>
      <c r="B95" s="178" t="s">
        <v>780</v>
      </c>
      <c r="C95" s="231"/>
      <c r="D95" s="231"/>
      <c r="E95" s="231"/>
      <c r="F95" s="231"/>
      <c r="G95" s="231"/>
      <c r="H95" s="231"/>
      <c r="I95" s="231">
        <f t="shared" si="4"/>
        <v>0</v>
      </c>
      <c r="J95" s="231">
        <f t="shared" si="5"/>
        <v>0</v>
      </c>
      <c r="K95" s="231">
        <f t="shared" si="6"/>
        <v>0</v>
      </c>
    </row>
    <row r="96" spans="1:11" s="350" customFormat="1" ht="14.25">
      <c r="A96" s="74" t="s">
        <v>59</v>
      </c>
      <c r="B96" s="55" t="s">
        <v>781</v>
      </c>
      <c r="C96" s="233"/>
      <c r="D96" s="233"/>
      <c r="E96" s="233"/>
      <c r="F96" s="233"/>
      <c r="G96" s="233"/>
      <c r="H96" s="233"/>
      <c r="I96" s="231">
        <f t="shared" si="4"/>
        <v>0</v>
      </c>
      <c r="J96" s="231">
        <f t="shared" si="5"/>
        <v>0</v>
      </c>
      <c r="K96" s="231">
        <f t="shared" si="6"/>
        <v>0</v>
      </c>
    </row>
    <row r="97" spans="1:11" s="350" customFormat="1" ht="14.25">
      <c r="A97" s="58" t="s">
        <v>782</v>
      </c>
      <c r="B97" s="55" t="s">
        <v>783</v>
      </c>
      <c r="C97" s="233"/>
      <c r="D97" s="233"/>
      <c r="E97" s="233"/>
      <c r="F97" s="233"/>
      <c r="G97" s="233"/>
      <c r="H97" s="233"/>
      <c r="I97" s="231">
        <f t="shared" si="4"/>
        <v>0</v>
      </c>
      <c r="J97" s="231">
        <f t="shared" si="5"/>
        <v>0</v>
      </c>
      <c r="K97" s="231">
        <f t="shared" si="6"/>
        <v>0</v>
      </c>
    </row>
    <row r="98" spans="1:11" s="400" customFormat="1" ht="14.25">
      <c r="A98" s="402" t="s">
        <v>60</v>
      </c>
      <c r="B98" s="403" t="s">
        <v>784</v>
      </c>
      <c r="C98" s="371">
        <f>SUM(C91:C97)</f>
        <v>120000000</v>
      </c>
      <c r="D98" s="371">
        <f>SUM(D91:D97)</f>
        <v>112244310</v>
      </c>
      <c r="E98" s="371">
        <f>SUM(E91:E97)</f>
        <v>123723912</v>
      </c>
      <c r="F98" s="371"/>
      <c r="G98" s="371"/>
      <c r="H98" s="371"/>
      <c r="I98" s="399">
        <f t="shared" si="4"/>
        <v>120000000</v>
      </c>
      <c r="J98" s="399">
        <f t="shared" si="5"/>
        <v>112244310</v>
      </c>
      <c r="K98" s="399">
        <f t="shared" si="6"/>
        <v>123723912</v>
      </c>
    </row>
    <row r="99" spans="1:11" s="388" customFormat="1" ht="14.25">
      <c r="A99" s="364" t="s">
        <v>42</v>
      </c>
      <c r="B99" s="364"/>
      <c r="C99" s="369">
        <v>726511734</v>
      </c>
      <c r="D99" s="369">
        <f>SUM(+D98+D69)</f>
        <v>743273240</v>
      </c>
      <c r="E99" s="369">
        <f>SUM(E98+E69)</f>
        <v>742079195</v>
      </c>
      <c r="F99" s="369">
        <f>F69+F98</f>
        <v>350220000</v>
      </c>
      <c r="G99" s="369">
        <f>G69+G98</f>
        <v>409898846</v>
      </c>
      <c r="H99" s="369">
        <f>H69+H98</f>
        <v>440040975</v>
      </c>
      <c r="I99" s="401">
        <f t="shared" si="4"/>
        <v>1076731734</v>
      </c>
      <c r="J99" s="401">
        <v>1117376560</v>
      </c>
      <c r="K99" s="401">
        <f t="shared" si="6"/>
        <v>1182120170</v>
      </c>
    </row>
  </sheetData>
  <sheetProtection/>
  <mergeCells count="7">
    <mergeCell ref="I5:K5"/>
    <mergeCell ref="A1:K1"/>
    <mergeCell ref="A2:K2"/>
    <mergeCell ref="A5:A6"/>
    <mergeCell ref="B5:B6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1"/>
  <sheetViews>
    <sheetView zoomScalePageLayoutView="0" workbookViewId="0" topLeftCell="A75">
      <selection activeCell="J99" sqref="J99"/>
    </sheetView>
  </sheetViews>
  <sheetFormatPr defaultColWidth="9.140625" defaultRowHeight="15"/>
  <cols>
    <col min="1" max="1" width="92.57421875" style="44" customWidth="1"/>
    <col min="2" max="2" width="9.140625" style="44" customWidth="1"/>
    <col min="3" max="3" width="11.00390625" style="44" customWidth="1"/>
    <col min="4" max="4" width="11.421875" style="44" customWidth="1"/>
    <col min="5" max="5" width="11.7109375" style="44" customWidth="1"/>
    <col min="6" max="7" width="11.140625" style="44" customWidth="1"/>
    <col min="8" max="8" width="11.28125" style="44" customWidth="1"/>
    <col min="9" max="9" width="10.8515625" style="44" bestFit="1" customWidth="1"/>
    <col min="10" max="10" width="12.421875" style="44" customWidth="1"/>
    <col min="11" max="11" width="11.28125" style="44" customWidth="1"/>
    <col min="12" max="16384" width="9.140625" style="44" customWidth="1"/>
  </cols>
  <sheetData>
    <row r="1" spans="1:11" ht="24" customHeight="1">
      <c r="A1" s="465" t="s">
        <v>939</v>
      </c>
      <c r="B1" s="466"/>
      <c r="C1" s="466"/>
      <c r="D1" s="466"/>
      <c r="E1" s="466"/>
      <c r="F1" s="467"/>
      <c r="G1" s="468"/>
      <c r="H1" s="468"/>
      <c r="I1" s="468"/>
      <c r="J1" s="468"/>
      <c r="K1" s="468"/>
    </row>
    <row r="2" spans="1:11" ht="24" customHeight="1">
      <c r="A2" s="469" t="s">
        <v>901</v>
      </c>
      <c r="B2" s="466"/>
      <c r="C2" s="466"/>
      <c r="D2" s="466"/>
      <c r="E2" s="466"/>
      <c r="F2" s="467"/>
      <c r="G2" s="468"/>
      <c r="H2" s="468"/>
      <c r="I2" s="468"/>
      <c r="J2" s="468"/>
      <c r="K2" s="468"/>
    </row>
    <row r="3" spans="1:8" ht="14.25">
      <c r="A3" s="171"/>
      <c r="H3" s="44" t="s">
        <v>227</v>
      </c>
    </row>
    <row r="4" ht="14.25">
      <c r="A4" s="46" t="s">
        <v>205</v>
      </c>
    </row>
    <row r="5" spans="1:11" ht="30" customHeight="1">
      <c r="A5" s="470" t="s">
        <v>480</v>
      </c>
      <c r="B5" s="472" t="s">
        <v>481</v>
      </c>
      <c r="C5" s="509" t="s">
        <v>114</v>
      </c>
      <c r="D5" s="509"/>
      <c r="E5" s="509"/>
      <c r="F5" s="509" t="s">
        <v>115</v>
      </c>
      <c r="G5" s="509"/>
      <c r="H5" s="509"/>
      <c r="I5" s="477" t="s">
        <v>198</v>
      </c>
      <c r="J5" s="477"/>
      <c r="K5" s="477"/>
    </row>
    <row r="6" spans="1:11" ht="26.25" customHeight="1">
      <c r="A6" s="507"/>
      <c r="B6" s="508"/>
      <c r="C6" s="172" t="s">
        <v>201</v>
      </c>
      <c r="D6" s="172" t="s">
        <v>267</v>
      </c>
      <c r="E6" s="173" t="s">
        <v>268</v>
      </c>
      <c r="F6" s="172" t="s">
        <v>201</v>
      </c>
      <c r="G6" s="172" t="s">
        <v>267</v>
      </c>
      <c r="H6" s="173" t="s">
        <v>268</v>
      </c>
      <c r="I6" s="172" t="s">
        <v>201</v>
      </c>
      <c r="J6" s="172" t="s">
        <v>267</v>
      </c>
      <c r="K6" s="173" t="s">
        <v>268</v>
      </c>
    </row>
    <row r="7" spans="1:11" ht="15" customHeight="1">
      <c r="A7" s="177" t="s">
        <v>660</v>
      </c>
      <c r="B7" s="179" t="s">
        <v>661</v>
      </c>
      <c r="C7" s="231"/>
      <c r="D7" s="231"/>
      <c r="E7" s="231"/>
      <c r="F7" s="231"/>
      <c r="G7" s="231"/>
      <c r="H7" s="231"/>
      <c r="I7" s="231">
        <f>SUM(C7+F7)</f>
        <v>0</v>
      </c>
      <c r="J7" s="231">
        <f aca="true" t="shared" si="0" ref="J7:K22">SUM(D7+G7)</f>
        <v>0</v>
      </c>
      <c r="K7" s="231">
        <f t="shared" si="0"/>
        <v>0</v>
      </c>
    </row>
    <row r="8" spans="1:11" ht="15" customHeight="1">
      <c r="A8" s="178" t="s">
        <v>662</v>
      </c>
      <c r="B8" s="179" t="s">
        <v>663</v>
      </c>
      <c r="C8" s="231"/>
      <c r="D8" s="231"/>
      <c r="E8" s="231"/>
      <c r="F8" s="231"/>
      <c r="G8" s="231"/>
      <c r="H8" s="231"/>
      <c r="I8" s="231">
        <f aca="true" t="shared" si="1" ref="I8:K72">SUM(C8+F8)</f>
        <v>0</v>
      </c>
      <c r="J8" s="231">
        <f t="shared" si="0"/>
        <v>0</v>
      </c>
      <c r="K8" s="231">
        <f t="shared" si="0"/>
        <v>0</v>
      </c>
    </row>
    <row r="9" spans="1:11" ht="15" customHeight="1">
      <c r="A9" s="178" t="s">
        <v>664</v>
      </c>
      <c r="B9" s="179" t="s">
        <v>667</v>
      </c>
      <c r="C9" s="231"/>
      <c r="D9" s="231"/>
      <c r="E9" s="231"/>
      <c r="F9" s="231"/>
      <c r="G9" s="231"/>
      <c r="H9" s="231"/>
      <c r="I9" s="231">
        <f t="shared" si="1"/>
        <v>0</v>
      </c>
      <c r="J9" s="231">
        <f t="shared" si="0"/>
        <v>0</v>
      </c>
      <c r="K9" s="231">
        <f t="shared" si="0"/>
        <v>0</v>
      </c>
    </row>
    <row r="10" spans="1:11" ht="15" customHeight="1">
      <c r="A10" s="178" t="s">
        <v>668</v>
      </c>
      <c r="B10" s="179" t="s">
        <v>669</v>
      </c>
      <c r="C10" s="231"/>
      <c r="D10" s="231"/>
      <c r="E10" s="231"/>
      <c r="F10" s="231"/>
      <c r="G10" s="231"/>
      <c r="H10" s="231"/>
      <c r="I10" s="231">
        <f t="shared" si="1"/>
        <v>0</v>
      </c>
      <c r="J10" s="231">
        <f t="shared" si="0"/>
        <v>0</v>
      </c>
      <c r="K10" s="231">
        <f t="shared" si="0"/>
        <v>0</v>
      </c>
    </row>
    <row r="11" spans="1:11" ht="15" customHeight="1">
      <c r="A11" s="178" t="s">
        <v>670</v>
      </c>
      <c r="B11" s="179" t="s">
        <v>671</v>
      </c>
      <c r="C11" s="231"/>
      <c r="D11" s="231"/>
      <c r="E11" s="231"/>
      <c r="F11" s="231"/>
      <c r="G11" s="231"/>
      <c r="H11" s="231"/>
      <c r="I11" s="231">
        <f t="shared" si="1"/>
        <v>0</v>
      </c>
      <c r="J11" s="231">
        <f t="shared" si="0"/>
        <v>0</v>
      </c>
      <c r="K11" s="231">
        <f t="shared" si="0"/>
        <v>0</v>
      </c>
    </row>
    <row r="12" spans="1:11" ht="15" customHeight="1">
      <c r="A12" s="178" t="s">
        <v>672</v>
      </c>
      <c r="B12" s="179" t="s">
        <v>673</v>
      </c>
      <c r="C12" s="231"/>
      <c r="D12" s="231"/>
      <c r="E12" s="231"/>
      <c r="F12" s="231"/>
      <c r="G12" s="231"/>
      <c r="H12" s="231"/>
      <c r="I12" s="231">
        <f t="shared" si="1"/>
        <v>0</v>
      </c>
      <c r="J12" s="231">
        <f t="shared" si="0"/>
        <v>0</v>
      </c>
      <c r="K12" s="231">
        <f t="shared" si="0"/>
        <v>0</v>
      </c>
    </row>
    <row r="13" spans="1:13" ht="15" customHeight="1">
      <c r="A13" s="55" t="s">
        <v>44</v>
      </c>
      <c r="B13" s="66" t="s">
        <v>674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f t="shared" si="1"/>
        <v>0</v>
      </c>
      <c r="J13" s="231">
        <f t="shared" si="0"/>
        <v>0</v>
      </c>
      <c r="K13" s="231">
        <f t="shared" si="0"/>
        <v>0</v>
      </c>
      <c r="M13" s="60">
        <f>SUM(E19+E33+E45+E50+E57+E63+E67)</f>
        <v>1317879</v>
      </c>
    </row>
    <row r="14" spans="1:11" ht="15" customHeight="1">
      <c r="A14" s="178" t="s">
        <v>675</v>
      </c>
      <c r="B14" s="179" t="s">
        <v>676</v>
      </c>
      <c r="C14" s="231"/>
      <c r="D14" s="231"/>
      <c r="E14" s="231"/>
      <c r="F14" s="231"/>
      <c r="G14" s="231"/>
      <c r="H14" s="231"/>
      <c r="I14" s="231">
        <f t="shared" si="1"/>
        <v>0</v>
      </c>
      <c r="J14" s="231">
        <f t="shared" si="0"/>
        <v>0</v>
      </c>
      <c r="K14" s="231">
        <f t="shared" si="0"/>
        <v>0</v>
      </c>
    </row>
    <row r="15" spans="1:11" ht="15" customHeight="1">
      <c r="A15" s="178" t="s">
        <v>677</v>
      </c>
      <c r="B15" s="179" t="s">
        <v>678</v>
      </c>
      <c r="C15" s="231"/>
      <c r="D15" s="231"/>
      <c r="E15" s="231"/>
      <c r="F15" s="231"/>
      <c r="G15" s="231"/>
      <c r="H15" s="231"/>
      <c r="I15" s="231">
        <f t="shared" si="1"/>
        <v>0</v>
      </c>
      <c r="J15" s="231">
        <f t="shared" si="0"/>
        <v>0</v>
      </c>
      <c r="K15" s="231">
        <f t="shared" si="0"/>
        <v>0</v>
      </c>
    </row>
    <row r="16" spans="1:11" ht="15" customHeight="1">
      <c r="A16" s="178" t="s">
        <v>6</v>
      </c>
      <c r="B16" s="179" t="s">
        <v>679</v>
      </c>
      <c r="C16" s="231"/>
      <c r="D16" s="231"/>
      <c r="E16" s="231"/>
      <c r="F16" s="231"/>
      <c r="G16" s="231"/>
      <c r="H16" s="231"/>
      <c r="I16" s="231">
        <f t="shared" si="1"/>
        <v>0</v>
      </c>
      <c r="J16" s="231">
        <f t="shared" si="0"/>
        <v>0</v>
      </c>
      <c r="K16" s="231">
        <f t="shared" si="0"/>
        <v>0</v>
      </c>
    </row>
    <row r="17" spans="1:11" ht="15" customHeight="1">
      <c r="A17" s="178" t="s">
        <v>7</v>
      </c>
      <c r="B17" s="179" t="s">
        <v>680</v>
      </c>
      <c r="C17" s="231"/>
      <c r="D17" s="231"/>
      <c r="E17" s="231"/>
      <c r="F17" s="231"/>
      <c r="G17" s="231"/>
      <c r="H17" s="231"/>
      <c r="I17" s="231">
        <f t="shared" si="1"/>
        <v>0</v>
      </c>
      <c r="J17" s="231">
        <f t="shared" si="0"/>
        <v>0</v>
      </c>
      <c r="K17" s="231">
        <f t="shared" si="0"/>
        <v>0</v>
      </c>
    </row>
    <row r="18" spans="1:11" ht="15" customHeight="1">
      <c r="A18" s="178" t="s">
        <v>8</v>
      </c>
      <c r="B18" s="179" t="s">
        <v>681</v>
      </c>
      <c r="C18" s="231"/>
      <c r="D18" s="231">
        <v>0</v>
      </c>
      <c r="E18" s="231">
        <v>0</v>
      </c>
      <c r="F18" s="231"/>
      <c r="G18" s="231"/>
      <c r="H18" s="231"/>
      <c r="I18" s="231">
        <f t="shared" si="1"/>
        <v>0</v>
      </c>
      <c r="J18" s="231">
        <f t="shared" si="0"/>
        <v>0</v>
      </c>
      <c r="K18" s="231">
        <f t="shared" si="0"/>
        <v>0</v>
      </c>
    </row>
    <row r="19" spans="1:11" ht="15" customHeight="1">
      <c r="A19" s="55" t="s">
        <v>45</v>
      </c>
      <c r="B19" s="66" t="s">
        <v>682</v>
      </c>
      <c r="C19" s="231">
        <v>0</v>
      </c>
      <c r="D19" s="56">
        <f>SUM(D13:D18)</f>
        <v>0</v>
      </c>
      <c r="E19" s="56">
        <f>SUM(E14:E18)</f>
        <v>0</v>
      </c>
      <c r="F19" s="56">
        <v>0</v>
      </c>
      <c r="G19" s="56">
        <v>0</v>
      </c>
      <c r="H19" s="56">
        <v>0</v>
      </c>
      <c r="I19" s="231">
        <f t="shared" si="1"/>
        <v>0</v>
      </c>
      <c r="J19" s="231">
        <f t="shared" si="0"/>
        <v>0</v>
      </c>
      <c r="K19" s="231">
        <f t="shared" si="0"/>
        <v>0</v>
      </c>
    </row>
    <row r="20" spans="1:11" ht="15" customHeight="1">
      <c r="A20" s="178" t="s">
        <v>12</v>
      </c>
      <c r="B20" s="179" t="s">
        <v>691</v>
      </c>
      <c r="C20" s="231"/>
      <c r="D20" s="231"/>
      <c r="E20" s="231"/>
      <c r="F20" s="231"/>
      <c r="G20" s="231"/>
      <c r="H20" s="231"/>
      <c r="I20" s="231">
        <f t="shared" si="1"/>
        <v>0</v>
      </c>
      <c r="J20" s="231">
        <f t="shared" si="0"/>
        <v>0</v>
      </c>
      <c r="K20" s="231">
        <f t="shared" si="0"/>
        <v>0</v>
      </c>
    </row>
    <row r="21" spans="1:11" ht="15" customHeight="1">
      <c r="A21" s="178" t="s">
        <v>13</v>
      </c>
      <c r="B21" s="179" t="s">
        <v>692</v>
      </c>
      <c r="C21" s="231"/>
      <c r="D21" s="231"/>
      <c r="E21" s="231"/>
      <c r="F21" s="231"/>
      <c r="G21" s="231"/>
      <c r="H21" s="231"/>
      <c r="I21" s="231">
        <f t="shared" si="1"/>
        <v>0</v>
      </c>
      <c r="J21" s="231">
        <f t="shared" si="0"/>
        <v>0</v>
      </c>
      <c r="K21" s="231">
        <f t="shared" si="0"/>
        <v>0</v>
      </c>
    </row>
    <row r="22" spans="1:11" ht="15" customHeight="1">
      <c r="A22" s="55" t="s">
        <v>47</v>
      </c>
      <c r="B22" s="66" t="s">
        <v>693</v>
      </c>
      <c r="C22" s="231">
        <v>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f t="shared" si="1"/>
        <v>0</v>
      </c>
      <c r="J22" s="231">
        <f t="shared" si="0"/>
        <v>0</v>
      </c>
      <c r="K22" s="231">
        <f t="shared" si="0"/>
        <v>0</v>
      </c>
    </row>
    <row r="23" spans="1:11" ht="15" customHeight="1">
      <c r="A23" s="178" t="s">
        <v>14</v>
      </c>
      <c r="B23" s="179" t="s">
        <v>694</v>
      </c>
      <c r="C23" s="231"/>
      <c r="D23" s="231"/>
      <c r="E23" s="231"/>
      <c r="F23" s="231"/>
      <c r="G23" s="231"/>
      <c r="H23" s="231"/>
      <c r="I23" s="231">
        <f t="shared" si="1"/>
        <v>0</v>
      </c>
      <c r="J23" s="231">
        <f t="shared" si="1"/>
        <v>0</v>
      </c>
      <c r="K23" s="231">
        <f t="shared" si="1"/>
        <v>0</v>
      </c>
    </row>
    <row r="24" spans="1:11" ht="15" customHeight="1">
      <c r="A24" s="178" t="s">
        <v>15</v>
      </c>
      <c r="B24" s="179" t="s">
        <v>695</v>
      </c>
      <c r="C24" s="231"/>
      <c r="D24" s="231"/>
      <c r="E24" s="231"/>
      <c r="F24" s="231"/>
      <c r="G24" s="231"/>
      <c r="H24" s="231"/>
      <c r="I24" s="231">
        <f t="shared" si="1"/>
        <v>0</v>
      </c>
      <c r="J24" s="231">
        <f t="shared" si="1"/>
        <v>0</v>
      </c>
      <c r="K24" s="231">
        <f t="shared" si="1"/>
        <v>0</v>
      </c>
    </row>
    <row r="25" spans="1:11" ht="15" customHeight="1">
      <c r="A25" s="178" t="s">
        <v>16</v>
      </c>
      <c r="B25" s="179" t="s">
        <v>696</v>
      </c>
      <c r="C25" s="231"/>
      <c r="D25" s="231"/>
      <c r="E25" s="231"/>
      <c r="F25" s="231"/>
      <c r="G25" s="231"/>
      <c r="H25" s="231"/>
      <c r="I25" s="231">
        <f t="shared" si="1"/>
        <v>0</v>
      </c>
      <c r="J25" s="231">
        <f t="shared" si="1"/>
        <v>0</v>
      </c>
      <c r="K25" s="231">
        <f t="shared" si="1"/>
        <v>0</v>
      </c>
    </row>
    <row r="26" spans="1:11" ht="15" customHeight="1">
      <c r="A26" s="178" t="s">
        <v>17</v>
      </c>
      <c r="B26" s="179" t="s">
        <v>697</v>
      </c>
      <c r="C26" s="231"/>
      <c r="D26" s="231"/>
      <c r="E26" s="231"/>
      <c r="F26" s="231"/>
      <c r="G26" s="231"/>
      <c r="H26" s="231"/>
      <c r="I26" s="231">
        <f t="shared" si="1"/>
        <v>0</v>
      </c>
      <c r="J26" s="231">
        <f t="shared" si="1"/>
        <v>0</v>
      </c>
      <c r="K26" s="231">
        <f t="shared" si="1"/>
        <v>0</v>
      </c>
    </row>
    <row r="27" spans="1:11" ht="15" customHeight="1">
      <c r="A27" s="178" t="s">
        <v>18</v>
      </c>
      <c r="B27" s="179" t="s">
        <v>700</v>
      </c>
      <c r="C27" s="231"/>
      <c r="D27" s="231"/>
      <c r="E27" s="231"/>
      <c r="F27" s="231"/>
      <c r="G27" s="231"/>
      <c r="H27" s="231"/>
      <c r="I27" s="231">
        <f t="shared" si="1"/>
        <v>0</v>
      </c>
      <c r="J27" s="231">
        <f t="shared" si="1"/>
        <v>0</v>
      </c>
      <c r="K27" s="231">
        <f t="shared" si="1"/>
        <v>0</v>
      </c>
    </row>
    <row r="28" spans="1:11" ht="15" customHeight="1">
      <c r="A28" s="178" t="s">
        <v>701</v>
      </c>
      <c r="B28" s="179" t="s">
        <v>702</v>
      </c>
      <c r="C28" s="231"/>
      <c r="D28" s="231"/>
      <c r="E28" s="231"/>
      <c r="F28" s="231"/>
      <c r="G28" s="231"/>
      <c r="H28" s="231"/>
      <c r="I28" s="231">
        <f t="shared" si="1"/>
        <v>0</v>
      </c>
      <c r="J28" s="231">
        <f t="shared" si="1"/>
        <v>0</v>
      </c>
      <c r="K28" s="231">
        <f t="shared" si="1"/>
        <v>0</v>
      </c>
    </row>
    <row r="29" spans="1:11" ht="15" customHeight="1">
      <c r="A29" s="178" t="s">
        <v>19</v>
      </c>
      <c r="B29" s="179" t="s">
        <v>703</v>
      </c>
      <c r="C29" s="231"/>
      <c r="D29" s="231"/>
      <c r="E29" s="231"/>
      <c r="F29" s="231"/>
      <c r="G29" s="231"/>
      <c r="H29" s="231"/>
      <c r="I29" s="231">
        <f t="shared" si="1"/>
        <v>0</v>
      </c>
      <c r="J29" s="231">
        <f t="shared" si="1"/>
        <v>0</v>
      </c>
      <c r="K29" s="231">
        <f t="shared" si="1"/>
        <v>0</v>
      </c>
    </row>
    <row r="30" spans="1:11" ht="15" customHeight="1">
      <c r="A30" s="178" t="s">
        <v>20</v>
      </c>
      <c r="B30" s="179" t="s">
        <v>708</v>
      </c>
      <c r="C30" s="231"/>
      <c r="D30" s="231"/>
      <c r="E30" s="231"/>
      <c r="F30" s="231"/>
      <c r="G30" s="231"/>
      <c r="H30" s="231"/>
      <c r="I30" s="231">
        <f t="shared" si="1"/>
        <v>0</v>
      </c>
      <c r="J30" s="231">
        <f t="shared" si="1"/>
        <v>0</v>
      </c>
      <c r="K30" s="231">
        <f t="shared" si="1"/>
        <v>0</v>
      </c>
    </row>
    <row r="31" spans="1:11" ht="15" customHeight="1">
      <c r="A31" s="55" t="s">
        <v>48</v>
      </c>
      <c r="B31" s="66" t="s">
        <v>711</v>
      </c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f t="shared" si="1"/>
        <v>0</v>
      </c>
      <c r="J31" s="231">
        <f t="shared" si="1"/>
        <v>0</v>
      </c>
      <c r="K31" s="231">
        <f t="shared" si="1"/>
        <v>0</v>
      </c>
    </row>
    <row r="32" spans="1:11" ht="15" customHeight="1">
      <c r="A32" s="178" t="s">
        <v>21</v>
      </c>
      <c r="B32" s="179" t="s">
        <v>712</v>
      </c>
      <c r="C32" s="231"/>
      <c r="D32" s="231">
        <v>0</v>
      </c>
      <c r="E32" s="231">
        <v>615000</v>
      </c>
      <c r="F32" s="231"/>
      <c r="G32" s="231"/>
      <c r="H32" s="231"/>
      <c r="I32" s="231">
        <f t="shared" si="1"/>
        <v>0</v>
      </c>
      <c r="J32" s="231">
        <f t="shared" si="1"/>
        <v>0</v>
      </c>
      <c r="K32" s="231">
        <f t="shared" si="1"/>
        <v>615000</v>
      </c>
    </row>
    <row r="33" spans="1:11" ht="15" customHeight="1">
      <c r="A33" s="55" t="s">
        <v>49</v>
      </c>
      <c r="B33" s="66" t="s">
        <v>713</v>
      </c>
      <c r="C33" s="231">
        <v>0</v>
      </c>
      <c r="D33" s="56">
        <f>SUM(+D22+D23+D24+D25+D31+D32)</f>
        <v>0</v>
      </c>
      <c r="E33" s="56">
        <f>SUM(E31:E32)</f>
        <v>615000</v>
      </c>
      <c r="F33" s="56">
        <v>0</v>
      </c>
      <c r="G33" s="56">
        <v>0</v>
      </c>
      <c r="H33" s="56">
        <v>0</v>
      </c>
      <c r="I33" s="231">
        <f t="shared" si="1"/>
        <v>0</v>
      </c>
      <c r="J33" s="231">
        <f t="shared" si="1"/>
        <v>0</v>
      </c>
      <c r="K33" s="231">
        <f t="shared" si="1"/>
        <v>615000</v>
      </c>
    </row>
    <row r="34" spans="1:11" ht="15" customHeight="1">
      <c r="A34" s="181" t="s">
        <v>714</v>
      </c>
      <c r="B34" s="179" t="s">
        <v>715</v>
      </c>
      <c r="C34" s="231"/>
      <c r="D34" s="231"/>
      <c r="E34" s="231"/>
      <c r="F34" s="231"/>
      <c r="G34" s="231"/>
      <c r="H34" s="231"/>
      <c r="I34" s="231">
        <f t="shared" si="1"/>
        <v>0</v>
      </c>
      <c r="J34" s="231">
        <f t="shared" si="1"/>
        <v>0</v>
      </c>
      <c r="K34" s="231">
        <f t="shared" si="1"/>
        <v>0</v>
      </c>
    </row>
    <row r="35" spans="1:11" ht="15" customHeight="1">
      <c r="A35" s="181" t="s">
        <v>22</v>
      </c>
      <c r="B35" s="179" t="s">
        <v>716</v>
      </c>
      <c r="C35" s="231"/>
      <c r="D35" s="231"/>
      <c r="E35" s="231">
        <v>5004</v>
      </c>
      <c r="F35" s="231"/>
      <c r="G35" s="231"/>
      <c r="H35" s="231"/>
      <c r="I35" s="231">
        <f t="shared" si="1"/>
        <v>0</v>
      </c>
      <c r="J35" s="231">
        <f t="shared" si="1"/>
        <v>0</v>
      </c>
      <c r="K35" s="231">
        <f t="shared" si="1"/>
        <v>5004</v>
      </c>
    </row>
    <row r="36" spans="1:11" ht="15" customHeight="1">
      <c r="A36" s="181" t="s">
        <v>23</v>
      </c>
      <c r="B36" s="179" t="s">
        <v>717</v>
      </c>
      <c r="C36" s="231"/>
      <c r="D36" s="231"/>
      <c r="E36" s="231">
        <v>697826</v>
      </c>
      <c r="F36" s="231"/>
      <c r="G36" s="231"/>
      <c r="H36" s="231"/>
      <c r="I36" s="231">
        <f t="shared" si="1"/>
        <v>0</v>
      </c>
      <c r="J36" s="231">
        <f t="shared" si="1"/>
        <v>0</v>
      </c>
      <c r="K36" s="231">
        <f t="shared" si="1"/>
        <v>697826</v>
      </c>
    </row>
    <row r="37" spans="1:11" ht="15" customHeight="1">
      <c r="A37" s="181" t="s">
        <v>24</v>
      </c>
      <c r="B37" s="179" t="s">
        <v>718</v>
      </c>
      <c r="C37" s="231"/>
      <c r="D37" s="231"/>
      <c r="E37" s="231"/>
      <c r="F37" s="231"/>
      <c r="G37" s="231"/>
      <c r="H37" s="231"/>
      <c r="I37" s="231">
        <f t="shared" si="1"/>
        <v>0</v>
      </c>
      <c r="J37" s="231">
        <f t="shared" si="1"/>
        <v>0</v>
      </c>
      <c r="K37" s="231">
        <f t="shared" si="1"/>
        <v>0</v>
      </c>
    </row>
    <row r="38" spans="1:11" ht="15" customHeight="1">
      <c r="A38" s="181" t="s">
        <v>719</v>
      </c>
      <c r="B38" s="179" t="s">
        <v>720</v>
      </c>
      <c r="C38" s="231"/>
      <c r="D38" s="231"/>
      <c r="E38" s="231"/>
      <c r="F38" s="231"/>
      <c r="G38" s="231"/>
      <c r="H38" s="231"/>
      <c r="I38" s="231">
        <f t="shared" si="1"/>
        <v>0</v>
      </c>
      <c r="J38" s="231">
        <f t="shared" si="1"/>
        <v>0</v>
      </c>
      <c r="K38" s="231">
        <f t="shared" si="1"/>
        <v>0</v>
      </c>
    </row>
    <row r="39" spans="1:11" ht="15" customHeight="1">
      <c r="A39" s="181" t="s">
        <v>721</v>
      </c>
      <c r="B39" s="179" t="s">
        <v>722</v>
      </c>
      <c r="C39" s="231"/>
      <c r="D39" s="231"/>
      <c r="E39" s="231">
        <v>0</v>
      </c>
      <c r="F39" s="231"/>
      <c r="G39" s="231"/>
      <c r="H39" s="231"/>
      <c r="I39" s="231">
        <f t="shared" si="1"/>
        <v>0</v>
      </c>
      <c r="J39" s="231">
        <f t="shared" si="1"/>
        <v>0</v>
      </c>
      <c r="K39" s="231">
        <f t="shared" si="1"/>
        <v>0</v>
      </c>
    </row>
    <row r="40" spans="1:11" ht="15" customHeight="1">
      <c r="A40" s="181" t="s">
        <v>723</v>
      </c>
      <c r="B40" s="179" t="s">
        <v>724</v>
      </c>
      <c r="C40" s="231"/>
      <c r="D40" s="231"/>
      <c r="E40" s="231"/>
      <c r="F40" s="231"/>
      <c r="G40" s="231"/>
      <c r="H40" s="231"/>
      <c r="I40" s="231">
        <f t="shared" si="1"/>
        <v>0</v>
      </c>
      <c r="J40" s="231">
        <f t="shared" si="1"/>
        <v>0</v>
      </c>
      <c r="K40" s="231">
        <f t="shared" si="1"/>
        <v>0</v>
      </c>
    </row>
    <row r="41" spans="1:11" ht="15" customHeight="1">
      <c r="A41" s="181" t="s">
        <v>25</v>
      </c>
      <c r="B41" s="179" t="s">
        <v>725</v>
      </c>
      <c r="C41" s="231"/>
      <c r="D41" s="231"/>
      <c r="E41" s="231">
        <v>38</v>
      </c>
      <c r="F41" s="231"/>
      <c r="G41" s="231"/>
      <c r="H41" s="231"/>
      <c r="I41" s="231">
        <f t="shared" si="1"/>
        <v>0</v>
      </c>
      <c r="J41" s="231">
        <f t="shared" si="1"/>
        <v>0</v>
      </c>
      <c r="K41" s="231">
        <f t="shared" si="1"/>
        <v>38</v>
      </c>
    </row>
    <row r="42" spans="1:11" ht="15" customHeight="1">
      <c r="A42" s="181" t="s">
        <v>26</v>
      </c>
      <c r="B42" s="179" t="s">
        <v>726</v>
      </c>
      <c r="C42" s="231"/>
      <c r="D42" s="231"/>
      <c r="E42" s="231"/>
      <c r="F42" s="231"/>
      <c r="G42" s="231"/>
      <c r="H42" s="231"/>
      <c r="I42" s="231">
        <f t="shared" si="1"/>
        <v>0</v>
      </c>
      <c r="J42" s="231">
        <f t="shared" si="1"/>
        <v>0</v>
      </c>
      <c r="K42" s="231">
        <f t="shared" si="1"/>
        <v>0</v>
      </c>
    </row>
    <row r="43" spans="1:11" ht="15" customHeight="1">
      <c r="A43" s="181" t="s">
        <v>929</v>
      </c>
      <c r="B43" s="179" t="s">
        <v>727</v>
      </c>
      <c r="C43" s="231"/>
      <c r="D43" s="231"/>
      <c r="E43" s="231">
        <v>11</v>
      </c>
      <c r="F43" s="231"/>
      <c r="G43" s="231"/>
      <c r="H43" s="231"/>
      <c r="I43" s="231"/>
      <c r="J43" s="231"/>
      <c r="K43" s="231"/>
    </row>
    <row r="44" spans="1:11" ht="15" customHeight="1">
      <c r="A44" s="181" t="s">
        <v>27</v>
      </c>
      <c r="B44" s="179" t="s">
        <v>244</v>
      </c>
      <c r="C44" s="231"/>
      <c r="D44" s="231"/>
      <c r="E44" s="231"/>
      <c r="F44" s="231"/>
      <c r="G44" s="231"/>
      <c r="H44" s="231"/>
      <c r="I44" s="231">
        <f t="shared" si="1"/>
        <v>0</v>
      </c>
      <c r="J44" s="231">
        <f t="shared" si="1"/>
        <v>0</v>
      </c>
      <c r="K44" s="231">
        <f t="shared" si="1"/>
        <v>0</v>
      </c>
    </row>
    <row r="45" spans="1:11" ht="15" customHeight="1">
      <c r="A45" s="58" t="s">
        <v>50</v>
      </c>
      <c r="B45" s="66" t="s">
        <v>728</v>
      </c>
      <c r="C45" s="231">
        <v>0</v>
      </c>
      <c r="D45" s="56">
        <v>0</v>
      </c>
      <c r="E45" s="56">
        <f>SUM(E34:E44)</f>
        <v>702879</v>
      </c>
      <c r="F45" s="56">
        <v>0</v>
      </c>
      <c r="G45" s="56">
        <v>0</v>
      </c>
      <c r="H45" s="56">
        <v>0</v>
      </c>
      <c r="I45" s="231">
        <f t="shared" si="1"/>
        <v>0</v>
      </c>
      <c r="J45" s="231">
        <f t="shared" si="1"/>
        <v>0</v>
      </c>
      <c r="K45" s="231">
        <f t="shared" si="1"/>
        <v>702879</v>
      </c>
    </row>
    <row r="46" spans="1:11" ht="15" customHeight="1">
      <c r="A46" s="181" t="s">
        <v>737</v>
      </c>
      <c r="B46" s="179" t="s">
        <v>738</v>
      </c>
      <c r="C46" s="231"/>
      <c r="D46" s="231"/>
      <c r="E46" s="231"/>
      <c r="F46" s="231"/>
      <c r="G46" s="231"/>
      <c r="H46" s="231"/>
      <c r="I46" s="231">
        <f t="shared" si="1"/>
        <v>0</v>
      </c>
      <c r="J46" s="231">
        <f t="shared" si="1"/>
        <v>0</v>
      </c>
      <c r="K46" s="231">
        <f t="shared" si="1"/>
        <v>0</v>
      </c>
    </row>
    <row r="47" spans="1:11" ht="15" customHeight="1">
      <c r="A47" s="178" t="s">
        <v>31</v>
      </c>
      <c r="B47" s="179" t="s">
        <v>739</v>
      </c>
      <c r="C47" s="231"/>
      <c r="D47" s="231"/>
      <c r="E47" s="231"/>
      <c r="F47" s="231"/>
      <c r="G47" s="231"/>
      <c r="H47" s="231"/>
      <c r="I47" s="231">
        <f t="shared" si="1"/>
        <v>0</v>
      </c>
      <c r="J47" s="231">
        <f t="shared" si="1"/>
        <v>0</v>
      </c>
      <c r="K47" s="231">
        <f t="shared" si="1"/>
        <v>0</v>
      </c>
    </row>
    <row r="48" spans="1:11" ht="15" customHeight="1">
      <c r="A48" s="181" t="s">
        <v>32</v>
      </c>
      <c r="B48" s="179" t="s">
        <v>740</v>
      </c>
      <c r="C48" s="231"/>
      <c r="D48" s="231"/>
      <c r="E48" s="231"/>
      <c r="F48" s="231"/>
      <c r="G48" s="231"/>
      <c r="H48" s="231"/>
      <c r="I48" s="231">
        <f t="shared" si="1"/>
        <v>0</v>
      </c>
      <c r="J48" s="231">
        <f t="shared" si="1"/>
        <v>0</v>
      </c>
      <c r="K48" s="231">
        <f t="shared" si="1"/>
        <v>0</v>
      </c>
    </row>
    <row r="49" spans="1:11" ht="15" customHeight="1">
      <c r="A49" s="181" t="s">
        <v>902</v>
      </c>
      <c r="B49" s="179" t="s">
        <v>665</v>
      </c>
      <c r="C49" s="231"/>
      <c r="D49" s="231"/>
      <c r="E49" s="231">
        <v>0</v>
      </c>
      <c r="F49" s="231"/>
      <c r="G49" s="231"/>
      <c r="H49" s="231"/>
      <c r="I49" s="231">
        <f t="shared" si="1"/>
        <v>0</v>
      </c>
      <c r="J49" s="231">
        <f t="shared" si="1"/>
        <v>0</v>
      </c>
      <c r="K49" s="231">
        <f t="shared" si="1"/>
        <v>0</v>
      </c>
    </row>
    <row r="50" spans="1:11" ht="15" customHeight="1">
      <c r="A50" s="55" t="s">
        <v>52</v>
      </c>
      <c r="B50" s="66" t="s">
        <v>741</v>
      </c>
      <c r="C50" s="56">
        <v>0</v>
      </c>
      <c r="D50" s="56">
        <f>SUM(D46:D49)</f>
        <v>0</v>
      </c>
      <c r="E50" s="56">
        <f>SUM(E46:E49)</f>
        <v>0</v>
      </c>
      <c r="F50" s="56">
        <v>0</v>
      </c>
      <c r="G50" s="56">
        <v>0</v>
      </c>
      <c r="H50" s="56">
        <v>0</v>
      </c>
      <c r="I50" s="231">
        <f t="shared" si="1"/>
        <v>0</v>
      </c>
      <c r="J50" s="231">
        <f t="shared" si="1"/>
        <v>0</v>
      </c>
      <c r="K50" s="231">
        <f t="shared" si="1"/>
        <v>0</v>
      </c>
    </row>
    <row r="51" spans="1:11" ht="15" customHeight="1">
      <c r="A51" s="227" t="s">
        <v>113</v>
      </c>
      <c r="B51" s="223"/>
      <c r="C51" s="234"/>
      <c r="D51" s="234"/>
      <c r="E51" s="234"/>
      <c r="F51" s="234"/>
      <c r="G51" s="234"/>
      <c r="H51" s="234"/>
      <c r="I51" s="231">
        <f t="shared" si="1"/>
        <v>0</v>
      </c>
      <c r="J51" s="231">
        <f t="shared" si="1"/>
        <v>0</v>
      </c>
      <c r="K51" s="231">
        <f t="shared" si="1"/>
        <v>0</v>
      </c>
    </row>
    <row r="52" spans="1:11" ht="15" customHeight="1">
      <c r="A52" s="178" t="s">
        <v>683</v>
      </c>
      <c r="B52" s="179" t="s">
        <v>684</v>
      </c>
      <c r="C52" s="231"/>
      <c r="D52" s="231"/>
      <c r="E52" s="231"/>
      <c r="F52" s="231"/>
      <c r="G52" s="231"/>
      <c r="H52" s="231"/>
      <c r="I52" s="231">
        <f t="shared" si="1"/>
        <v>0</v>
      </c>
      <c r="J52" s="231">
        <f t="shared" si="1"/>
        <v>0</v>
      </c>
      <c r="K52" s="231">
        <f t="shared" si="1"/>
        <v>0</v>
      </c>
    </row>
    <row r="53" spans="1:11" ht="15" customHeight="1">
      <c r="A53" s="178" t="s">
        <v>685</v>
      </c>
      <c r="B53" s="179" t="s">
        <v>686</v>
      </c>
      <c r="C53" s="231"/>
      <c r="D53" s="231"/>
      <c r="E53" s="231"/>
      <c r="F53" s="231"/>
      <c r="G53" s="231"/>
      <c r="H53" s="231"/>
      <c r="I53" s="231">
        <f t="shared" si="1"/>
        <v>0</v>
      </c>
      <c r="J53" s="231">
        <f t="shared" si="1"/>
        <v>0</v>
      </c>
      <c r="K53" s="231">
        <f t="shared" si="1"/>
        <v>0</v>
      </c>
    </row>
    <row r="54" spans="1:11" ht="15" customHeight="1">
      <c r="A54" s="178" t="s">
        <v>9</v>
      </c>
      <c r="B54" s="179" t="s">
        <v>687</v>
      </c>
      <c r="C54" s="231"/>
      <c r="D54" s="231"/>
      <c r="E54" s="231"/>
      <c r="F54" s="231"/>
      <c r="G54" s="231"/>
      <c r="H54" s="231"/>
      <c r="I54" s="231">
        <f t="shared" si="1"/>
        <v>0</v>
      </c>
      <c r="J54" s="231">
        <f t="shared" si="1"/>
        <v>0</v>
      </c>
      <c r="K54" s="231">
        <f t="shared" si="1"/>
        <v>0</v>
      </c>
    </row>
    <row r="55" spans="1:11" ht="15" customHeight="1">
      <c r="A55" s="178" t="s">
        <v>10</v>
      </c>
      <c r="B55" s="179" t="s">
        <v>688</v>
      </c>
      <c r="C55" s="231"/>
      <c r="D55" s="231"/>
      <c r="E55" s="231"/>
      <c r="F55" s="231"/>
      <c r="G55" s="231"/>
      <c r="H55" s="231"/>
      <c r="I55" s="231">
        <f t="shared" si="1"/>
        <v>0</v>
      </c>
      <c r="J55" s="231">
        <f t="shared" si="1"/>
        <v>0</v>
      </c>
      <c r="K55" s="231">
        <f t="shared" si="1"/>
        <v>0</v>
      </c>
    </row>
    <row r="56" spans="1:11" ht="15" customHeight="1">
      <c r="A56" s="178" t="s">
        <v>11</v>
      </c>
      <c r="B56" s="179" t="s">
        <v>689</v>
      </c>
      <c r="C56" s="231"/>
      <c r="D56" s="231"/>
      <c r="E56" s="231"/>
      <c r="F56" s="231"/>
      <c r="G56" s="231"/>
      <c r="H56" s="231"/>
      <c r="I56" s="231">
        <f t="shared" si="1"/>
        <v>0</v>
      </c>
      <c r="J56" s="231">
        <f t="shared" si="1"/>
        <v>0</v>
      </c>
      <c r="K56" s="231">
        <f t="shared" si="1"/>
        <v>0</v>
      </c>
    </row>
    <row r="57" spans="1:11" ht="15" customHeight="1">
      <c r="A57" s="55" t="s">
        <v>46</v>
      </c>
      <c r="B57" s="66" t="s">
        <v>690</v>
      </c>
      <c r="C57" s="231">
        <v>0</v>
      </c>
      <c r="D57" s="231">
        <v>0</v>
      </c>
      <c r="E57" s="231">
        <v>0</v>
      </c>
      <c r="F57" s="231">
        <v>0</v>
      </c>
      <c r="G57" s="231">
        <v>0</v>
      </c>
      <c r="H57" s="231">
        <v>0</v>
      </c>
      <c r="I57" s="231">
        <f t="shared" si="1"/>
        <v>0</v>
      </c>
      <c r="J57" s="231">
        <f t="shared" si="1"/>
        <v>0</v>
      </c>
      <c r="K57" s="231">
        <f t="shared" si="1"/>
        <v>0</v>
      </c>
    </row>
    <row r="58" spans="1:11" ht="15" customHeight="1">
      <c r="A58" s="181" t="s">
        <v>28</v>
      </c>
      <c r="B58" s="179" t="s">
        <v>729</v>
      </c>
      <c r="C58" s="231"/>
      <c r="D58" s="231"/>
      <c r="E58" s="231"/>
      <c r="F58" s="231"/>
      <c r="G58" s="231"/>
      <c r="H58" s="231"/>
      <c r="I58" s="231">
        <f t="shared" si="1"/>
        <v>0</v>
      </c>
      <c r="J58" s="231">
        <f t="shared" si="1"/>
        <v>0</v>
      </c>
      <c r="K58" s="231">
        <f t="shared" si="1"/>
        <v>0</v>
      </c>
    </row>
    <row r="59" spans="1:11" ht="15" customHeight="1">
      <c r="A59" s="181" t="s">
        <v>29</v>
      </c>
      <c r="B59" s="179" t="s">
        <v>730</v>
      </c>
      <c r="C59" s="231"/>
      <c r="D59" s="231"/>
      <c r="E59" s="231"/>
      <c r="F59" s="231"/>
      <c r="G59" s="231"/>
      <c r="H59" s="231"/>
      <c r="I59" s="231">
        <f t="shared" si="1"/>
        <v>0</v>
      </c>
      <c r="J59" s="231">
        <f t="shared" si="1"/>
        <v>0</v>
      </c>
      <c r="K59" s="231">
        <f t="shared" si="1"/>
        <v>0</v>
      </c>
    </row>
    <row r="60" spans="1:11" ht="15" customHeight="1">
      <c r="A60" s="181" t="s">
        <v>731</v>
      </c>
      <c r="B60" s="179" t="s">
        <v>732</v>
      </c>
      <c r="C60" s="231"/>
      <c r="D60" s="231"/>
      <c r="E60" s="231"/>
      <c r="F60" s="231"/>
      <c r="G60" s="231"/>
      <c r="H60" s="231"/>
      <c r="I60" s="231">
        <f t="shared" si="1"/>
        <v>0</v>
      </c>
      <c r="J60" s="231">
        <f t="shared" si="1"/>
        <v>0</v>
      </c>
      <c r="K60" s="231">
        <f t="shared" si="1"/>
        <v>0</v>
      </c>
    </row>
    <row r="61" spans="1:11" ht="15" customHeight="1">
      <c r="A61" s="181" t="s">
        <v>30</v>
      </c>
      <c r="B61" s="179" t="s">
        <v>733</v>
      </c>
      <c r="C61" s="231"/>
      <c r="D61" s="231"/>
      <c r="E61" s="231"/>
      <c r="F61" s="231"/>
      <c r="G61" s="231"/>
      <c r="H61" s="231"/>
      <c r="I61" s="231">
        <f t="shared" si="1"/>
        <v>0</v>
      </c>
      <c r="J61" s="231">
        <f t="shared" si="1"/>
        <v>0</v>
      </c>
      <c r="K61" s="231">
        <f t="shared" si="1"/>
        <v>0</v>
      </c>
    </row>
    <row r="62" spans="1:11" ht="15" customHeight="1">
      <c r="A62" s="181" t="s">
        <v>734</v>
      </c>
      <c r="B62" s="179" t="s">
        <v>735</v>
      </c>
      <c r="C62" s="231"/>
      <c r="D62" s="231"/>
      <c r="E62" s="231"/>
      <c r="F62" s="231"/>
      <c r="G62" s="231"/>
      <c r="H62" s="231"/>
      <c r="I62" s="231">
        <f t="shared" si="1"/>
        <v>0</v>
      </c>
      <c r="J62" s="231">
        <f t="shared" si="1"/>
        <v>0</v>
      </c>
      <c r="K62" s="231">
        <f t="shared" si="1"/>
        <v>0</v>
      </c>
    </row>
    <row r="63" spans="1:11" ht="15" customHeight="1">
      <c r="A63" s="55" t="s">
        <v>51</v>
      </c>
      <c r="B63" s="66" t="s">
        <v>736</v>
      </c>
      <c r="C63" s="231">
        <v>0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231">
        <f t="shared" si="1"/>
        <v>0</v>
      </c>
      <c r="J63" s="231">
        <f t="shared" si="1"/>
        <v>0</v>
      </c>
      <c r="K63" s="231">
        <f t="shared" si="1"/>
        <v>0</v>
      </c>
    </row>
    <row r="64" spans="1:11" ht="15" customHeight="1">
      <c r="A64" s="181" t="s">
        <v>742</v>
      </c>
      <c r="B64" s="179" t="s">
        <v>743</v>
      </c>
      <c r="C64" s="231"/>
      <c r="D64" s="231"/>
      <c r="E64" s="231"/>
      <c r="F64" s="231"/>
      <c r="G64" s="231"/>
      <c r="H64" s="231"/>
      <c r="I64" s="231">
        <f t="shared" si="1"/>
        <v>0</v>
      </c>
      <c r="J64" s="231">
        <f t="shared" si="1"/>
        <v>0</v>
      </c>
      <c r="K64" s="231">
        <f t="shared" si="1"/>
        <v>0</v>
      </c>
    </row>
    <row r="65" spans="1:11" ht="15" customHeight="1">
      <c r="A65" s="178" t="s">
        <v>33</v>
      </c>
      <c r="B65" s="179" t="s">
        <v>744</v>
      </c>
      <c r="C65" s="231"/>
      <c r="D65" s="231"/>
      <c r="E65" s="231"/>
      <c r="F65" s="231"/>
      <c r="G65" s="231"/>
      <c r="H65" s="231"/>
      <c r="I65" s="231">
        <f t="shared" si="1"/>
        <v>0</v>
      </c>
      <c r="J65" s="231">
        <f t="shared" si="1"/>
        <v>0</v>
      </c>
      <c r="K65" s="231">
        <f t="shared" si="1"/>
        <v>0</v>
      </c>
    </row>
    <row r="66" spans="1:11" ht="15" customHeight="1">
      <c r="A66" s="181" t="s">
        <v>34</v>
      </c>
      <c r="B66" s="179" t="s">
        <v>745</v>
      </c>
      <c r="C66" s="231"/>
      <c r="D66" s="231"/>
      <c r="E66" s="231"/>
      <c r="F66" s="231"/>
      <c r="G66" s="231"/>
      <c r="H66" s="231"/>
      <c r="I66" s="231">
        <f t="shared" si="1"/>
        <v>0</v>
      </c>
      <c r="J66" s="231">
        <f t="shared" si="1"/>
        <v>0</v>
      </c>
      <c r="K66" s="231">
        <f t="shared" si="1"/>
        <v>0</v>
      </c>
    </row>
    <row r="67" spans="1:11" ht="15" customHeight="1">
      <c r="A67" s="55" t="s">
        <v>54</v>
      </c>
      <c r="B67" s="66" t="s">
        <v>746</v>
      </c>
      <c r="C67" s="231">
        <v>0</v>
      </c>
      <c r="D67" s="231">
        <v>0</v>
      </c>
      <c r="E67" s="231">
        <v>0</v>
      </c>
      <c r="F67" s="231">
        <v>0</v>
      </c>
      <c r="G67" s="231">
        <v>0</v>
      </c>
      <c r="H67" s="231">
        <v>0</v>
      </c>
      <c r="I67" s="231">
        <f t="shared" si="1"/>
        <v>0</v>
      </c>
      <c r="J67" s="231">
        <f t="shared" si="1"/>
        <v>0</v>
      </c>
      <c r="K67" s="231">
        <f t="shared" si="1"/>
        <v>0</v>
      </c>
    </row>
    <row r="68" spans="1:11" ht="15" customHeight="1">
      <c r="A68" s="227" t="s">
        <v>112</v>
      </c>
      <c r="B68" s="223"/>
      <c r="C68" s="234"/>
      <c r="D68" s="234"/>
      <c r="E68" s="234"/>
      <c r="F68" s="234"/>
      <c r="G68" s="234"/>
      <c r="H68" s="234"/>
      <c r="I68" s="231">
        <f t="shared" si="1"/>
        <v>0</v>
      </c>
      <c r="J68" s="231">
        <f t="shared" si="1"/>
        <v>0</v>
      </c>
      <c r="K68" s="231">
        <f t="shared" si="1"/>
        <v>0</v>
      </c>
    </row>
    <row r="69" spans="1:11" ht="14.25">
      <c r="A69" s="228" t="s">
        <v>53</v>
      </c>
      <c r="B69" s="187" t="s">
        <v>747</v>
      </c>
      <c r="C69" s="213">
        <f>SUM(C19+C33+C45+C50+C57+C63+C67)</f>
        <v>0</v>
      </c>
      <c r="D69" s="213">
        <f>SUM(D19+D33)</f>
        <v>0</v>
      </c>
      <c r="E69" s="213">
        <f>SUM(E19+E33+E45+E50)</f>
        <v>1317879</v>
      </c>
      <c r="F69" s="213">
        <f>F19+F33+F45+F50+F57+F63+F67</f>
        <v>0</v>
      </c>
      <c r="G69" s="213">
        <f>G19+G33+G45+G50+G57+G63+G67</f>
        <v>0</v>
      </c>
      <c r="H69" s="213">
        <f>H19+H33+H45+H50+H57+H63+H67</f>
        <v>0</v>
      </c>
      <c r="I69" s="231">
        <f t="shared" si="1"/>
        <v>0</v>
      </c>
      <c r="J69" s="231">
        <f t="shared" si="1"/>
        <v>0</v>
      </c>
      <c r="K69" s="231">
        <f t="shared" si="1"/>
        <v>1317879</v>
      </c>
    </row>
    <row r="70" spans="1:11" ht="14.25">
      <c r="A70" s="229" t="s">
        <v>164</v>
      </c>
      <c r="B70" s="230"/>
      <c r="C70" s="236"/>
      <c r="D70" s="236"/>
      <c r="E70" s="236"/>
      <c r="F70" s="236"/>
      <c r="G70" s="236"/>
      <c r="H70" s="236"/>
      <c r="I70" s="231">
        <f t="shared" si="1"/>
        <v>0</v>
      </c>
      <c r="J70" s="231">
        <f t="shared" si="1"/>
        <v>0</v>
      </c>
      <c r="K70" s="231">
        <f t="shared" si="1"/>
        <v>0</v>
      </c>
    </row>
    <row r="71" spans="1:11" ht="14.25">
      <c r="A71" s="229" t="s">
        <v>165</v>
      </c>
      <c r="B71" s="230"/>
      <c r="C71" s="236"/>
      <c r="D71" s="236"/>
      <c r="E71" s="236"/>
      <c r="F71" s="236"/>
      <c r="G71" s="236"/>
      <c r="H71" s="236"/>
      <c r="I71" s="231">
        <f t="shared" si="1"/>
        <v>0</v>
      </c>
      <c r="J71" s="231">
        <f t="shared" si="1"/>
        <v>0</v>
      </c>
      <c r="K71" s="231">
        <f t="shared" si="1"/>
        <v>0</v>
      </c>
    </row>
    <row r="72" spans="1:11" ht="14.25">
      <c r="A72" s="191" t="s">
        <v>35</v>
      </c>
      <c r="B72" s="178" t="s">
        <v>748</v>
      </c>
      <c r="C72" s="231"/>
      <c r="D72" s="231"/>
      <c r="E72" s="231"/>
      <c r="F72" s="231"/>
      <c r="G72" s="231"/>
      <c r="H72" s="231"/>
      <c r="I72" s="231">
        <f t="shared" si="1"/>
        <v>0</v>
      </c>
      <c r="J72" s="231">
        <f t="shared" si="1"/>
        <v>0</v>
      </c>
      <c r="K72" s="231">
        <f t="shared" si="1"/>
        <v>0</v>
      </c>
    </row>
    <row r="73" spans="1:11" ht="14.25">
      <c r="A73" s="181" t="s">
        <v>749</v>
      </c>
      <c r="B73" s="178" t="s">
        <v>750</v>
      </c>
      <c r="C73" s="231"/>
      <c r="D73" s="231"/>
      <c r="E73" s="231"/>
      <c r="F73" s="231"/>
      <c r="G73" s="231"/>
      <c r="H73" s="231"/>
      <c r="I73" s="231">
        <f aca="true" t="shared" si="2" ref="I73:K101">SUM(C73+F73)</f>
        <v>0</v>
      </c>
      <c r="J73" s="231">
        <f t="shared" si="2"/>
        <v>0</v>
      </c>
      <c r="K73" s="231">
        <f t="shared" si="2"/>
        <v>0</v>
      </c>
    </row>
    <row r="74" spans="1:11" ht="14.25">
      <c r="A74" s="191" t="s">
        <v>36</v>
      </c>
      <c r="B74" s="178" t="s">
        <v>751</v>
      </c>
      <c r="C74" s="231"/>
      <c r="D74" s="231"/>
      <c r="E74" s="231"/>
      <c r="F74" s="231"/>
      <c r="G74" s="231"/>
      <c r="H74" s="231"/>
      <c r="I74" s="231">
        <f t="shared" si="2"/>
        <v>0</v>
      </c>
      <c r="J74" s="231">
        <f t="shared" si="2"/>
        <v>0</v>
      </c>
      <c r="K74" s="231">
        <f t="shared" si="2"/>
        <v>0</v>
      </c>
    </row>
    <row r="75" spans="1:11" ht="14.25">
      <c r="A75" s="58" t="s">
        <v>55</v>
      </c>
      <c r="B75" s="55" t="s">
        <v>752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f t="shared" si="2"/>
        <v>0</v>
      </c>
      <c r="J75" s="231">
        <f t="shared" si="2"/>
        <v>0</v>
      </c>
      <c r="K75" s="231">
        <f t="shared" si="2"/>
        <v>0</v>
      </c>
    </row>
    <row r="76" spans="1:11" ht="14.25">
      <c r="A76" s="181" t="s">
        <v>37</v>
      </c>
      <c r="B76" s="178" t="s">
        <v>753</v>
      </c>
      <c r="C76" s="231"/>
      <c r="D76" s="231"/>
      <c r="E76" s="231"/>
      <c r="F76" s="231"/>
      <c r="G76" s="231"/>
      <c r="H76" s="231"/>
      <c r="I76" s="231">
        <f t="shared" si="2"/>
        <v>0</v>
      </c>
      <c r="J76" s="231">
        <f t="shared" si="2"/>
        <v>0</v>
      </c>
      <c r="K76" s="231">
        <f t="shared" si="2"/>
        <v>0</v>
      </c>
    </row>
    <row r="77" spans="1:11" ht="14.25">
      <c r="A77" s="191" t="s">
        <v>754</v>
      </c>
      <c r="B77" s="178" t="s">
        <v>755</v>
      </c>
      <c r="C77" s="231"/>
      <c r="D77" s="231"/>
      <c r="E77" s="231"/>
      <c r="F77" s="231"/>
      <c r="G77" s="231"/>
      <c r="H77" s="231"/>
      <c r="I77" s="231">
        <f t="shared" si="2"/>
        <v>0</v>
      </c>
      <c r="J77" s="231">
        <f t="shared" si="2"/>
        <v>0</v>
      </c>
      <c r="K77" s="231">
        <f t="shared" si="2"/>
        <v>0</v>
      </c>
    </row>
    <row r="78" spans="1:11" ht="14.25">
      <c r="A78" s="181" t="s">
        <v>38</v>
      </c>
      <c r="B78" s="178" t="s">
        <v>756</v>
      </c>
      <c r="C78" s="231"/>
      <c r="D78" s="231"/>
      <c r="E78" s="231"/>
      <c r="F78" s="231"/>
      <c r="G78" s="231"/>
      <c r="H78" s="231"/>
      <c r="I78" s="231">
        <f t="shared" si="2"/>
        <v>0</v>
      </c>
      <c r="J78" s="231">
        <f t="shared" si="2"/>
        <v>0</v>
      </c>
      <c r="K78" s="231">
        <f t="shared" si="2"/>
        <v>0</v>
      </c>
    </row>
    <row r="79" spans="1:11" ht="14.25">
      <c r="A79" s="191" t="s">
        <v>757</v>
      </c>
      <c r="B79" s="178" t="s">
        <v>758</v>
      </c>
      <c r="C79" s="231"/>
      <c r="D79" s="231"/>
      <c r="E79" s="231"/>
      <c r="F79" s="231"/>
      <c r="G79" s="231"/>
      <c r="H79" s="231"/>
      <c r="I79" s="231">
        <f t="shared" si="2"/>
        <v>0</v>
      </c>
      <c r="J79" s="231">
        <f t="shared" si="2"/>
        <v>0</v>
      </c>
      <c r="K79" s="231">
        <f t="shared" si="2"/>
        <v>0</v>
      </c>
    </row>
    <row r="80" spans="1:11" ht="14.25">
      <c r="A80" s="74" t="s">
        <v>56</v>
      </c>
      <c r="B80" s="55" t="s">
        <v>759</v>
      </c>
      <c r="C80" s="231">
        <v>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f t="shared" si="2"/>
        <v>0</v>
      </c>
      <c r="K80" s="231">
        <f t="shared" si="2"/>
        <v>0</v>
      </c>
    </row>
    <row r="81" spans="1:11" ht="14.25">
      <c r="A81" s="178" t="s">
        <v>162</v>
      </c>
      <c r="B81" s="178" t="s">
        <v>760</v>
      </c>
      <c r="C81" s="231">
        <v>32815</v>
      </c>
      <c r="D81" s="231">
        <v>397110</v>
      </c>
      <c r="E81" s="231">
        <v>397110</v>
      </c>
      <c r="F81" s="231"/>
      <c r="G81" s="231"/>
      <c r="H81" s="231"/>
      <c r="I81" s="231">
        <f t="shared" si="2"/>
        <v>32815</v>
      </c>
      <c r="J81" s="231">
        <f t="shared" si="2"/>
        <v>397110</v>
      </c>
      <c r="K81" s="231">
        <f t="shared" si="2"/>
        <v>397110</v>
      </c>
    </row>
    <row r="82" spans="1:11" ht="14.25">
      <c r="A82" s="178" t="s">
        <v>163</v>
      </c>
      <c r="B82" s="178" t="s">
        <v>760</v>
      </c>
      <c r="C82" s="231"/>
      <c r="D82" s="231"/>
      <c r="E82" s="231"/>
      <c r="F82" s="231"/>
      <c r="G82" s="231"/>
      <c r="H82" s="231"/>
      <c r="I82" s="231">
        <f t="shared" si="2"/>
        <v>0</v>
      </c>
      <c r="J82" s="231">
        <f t="shared" si="2"/>
        <v>0</v>
      </c>
      <c r="K82" s="231">
        <f t="shared" si="2"/>
        <v>0</v>
      </c>
    </row>
    <row r="83" spans="1:11" ht="14.25">
      <c r="A83" s="178" t="s">
        <v>160</v>
      </c>
      <c r="B83" s="178" t="s">
        <v>761</v>
      </c>
      <c r="C83" s="231"/>
      <c r="D83" s="231"/>
      <c r="E83" s="231"/>
      <c r="F83" s="231"/>
      <c r="G83" s="231"/>
      <c r="H83" s="231"/>
      <c r="I83" s="231">
        <f t="shared" si="2"/>
        <v>0</v>
      </c>
      <c r="J83" s="231">
        <f t="shared" si="2"/>
        <v>0</v>
      </c>
      <c r="K83" s="231">
        <f t="shared" si="2"/>
        <v>0</v>
      </c>
    </row>
    <row r="84" spans="1:11" ht="14.25">
      <c r="A84" s="178" t="s">
        <v>161</v>
      </c>
      <c r="B84" s="178" t="s">
        <v>761</v>
      </c>
      <c r="C84" s="231"/>
      <c r="D84" s="231"/>
      <c r="E84" s="231"/>
      <c r="F84" s="231"/>
      <c r="G84" s="231"/>
      <c r="H84" s="231"/>
      <c r="I84" s="231">
        <f t="shared" si="2"/>
        <v>0</v>
      </c>
      <c r="J84" s="231">
        <f t="shared" si="2"/>
        <v>0</v>
      </c>
      <c r="K84" s="231">
        <f t="shared" si="2"/>
        <v>0</v>
      </c>
    </row>
    <row r="85" spans="1:11" ht="14.25">
      <c r="A85" s="55" t="s">
        <v>57</v>
      </c>
      <c r="B85" s="55" t="s">
        <v>762</v>
      </c>
      <c r="C85" s="56">
        <f>SUM(C81:C84)</f>
        <v>32815</v>
      </c>
      <c r="D85" s="56">
        <f aca="true" t="shared" si="3" ref="D85:I85">SUM(D81:D84)</f>
        <v>397110</v>
      </c>
      <c r="E85" s="56">
        <f t="shared" si="3"/>
        <v>397110</v>
      </c>
      <c r="F85" s="56">
        <f t="shared" si="3"/>
        <v>0</v>
      </c>
      <c r="G85" s="56">
        <f t="shared" si="3"/>
        <v>0</v>
      </c>
      <c r="H85" s="56">
        <f t="shared" si="3"/>
        <v>0</v>
      </c>
      <c r="I85" s="56">
        <f t="shared" si="3"/>
        <v>32815</v>
      </c>
      <c r="J85" s="231">
        <f t="shared" si="2"/>
        <v>397110</v>
      </c>
      <c r="K85" s="231">
        <f t="shared" si="2"/>
        <v>397110</v>
      </c>
    </row>
    <row r="86" spans="1:11" ht="14.25">
      <c r="A86" s="191" t="s">
        <v>763</v>
      </c>
      <c r="B86" s="178" t="s">
        <v>764</v>
      </c>
      <c r="C86" s="231"/>
      <c r="D86" s="231"/>
      <c r="E86" s="231"/>
      <c r="F86" s="231"/>
      <c r="G86" s="231"/>
      <c r="H86" s="231"/>
      <c r="I86" s="231">
        <f t="shared" si="2"/>
        <v>0</v>
      </c>
      <c r="J86" s="231">
        <f t="shared" si="2"/>
        <v>0</v>
      </c>
      <c r="K86" s="231">
        <f t="shared" si="2"/>
        <v>0</v>
      </c>
    </row>
    <row r="87" spans="1:11" ht="14.25">
      <c r="A87" s="191" t="s">
        <v>765</v>
      </c>
      <c r="B87" s="178" t="s">
        <v>766</v>
      </c>
      <c r="C87" s="231"/>
      <c r="D87" s="231"/>
      <c r="E87" s="231"/>
      <c r="F87" s="231"/>
      <c r="G87" s="231"/>
      <c r="H87" s="231"/>
      <c r="I87" s="231">
        <f t="shared" si="2"/>
        <v>0</v>
      </c>
      <c r="J87" s="231">
        <f t="shared" si="2"/>
        <v>0</v>
      </c>
      <c r="K87" s="231">
        <f t="shared" si="2"/>
        <v>0</v>
      </c>
    </row>
    <row r="88" spans="1:11" ht="14.25">
      <c r="A88" s="191" t="s">
        <v>767</v>
      </c>
      <c r="B88" s="178" t="s">
        <v>768</v>
      </c>
      <c r="C88" s="231">
        <v>108726540</v>
      </c>
      <c r="D88" s="231">
        <v>108726540</v>
      </c>
      <c r="E88" s="231">
        <v>97929542</v>
      </c>
      <c r="F88" s="231"/>
      <c r="G88" s="231"/>
      <c r="H88" s="231"/>
      <c r="I88" s="231">
        <f t="shared" si="2"/>
        <v>108726540</v>
      </c>
      <c r="J88" s="231">
        <f t="shared" si="2"/>
        <v>108726540</v>
      </c>
      <c r="K88" s="231">
        <f t="shared" si="2"/>
        <v>97929542</v>
      </c>
    </row>
    <row r="89" spans="1:11" ht="14.25">
      <c r="A89" s="191" t="s">
        <v>769</v>
      </c>
      <c r="B89" s="178" t="s">
        <v>770</v>
      </c>
      <c r="C89" s="231"/>
      <c r="D89" s="231"/>
      <c r="E89" s="231"/>
      <c r="F89" s="231"/>
      <c r="G89" s="231"/>
      <c r="H89" s="231"/>
      <c r="I89" s="231">
        <f t="shared" si="2"/>
        <v>0</v>
      </c>
      <c r="J89" s="231">
        <f t="shared" si="2"/>
        <v>0</v>
      </c>
      <c r="K89" s="231">
        <f t="shared" si="2"/>
        <v>0</v>
      </c>
    </row>
    <row r="90" spans="1:11" ht="14.25">
      <c r="A90" s="181" t="s">
        <v>39</v>
      </c>
      <c r="B90" s="178" t="s">
        <v>771</v>
      </c>
      <c r="C90" s="231"/>
      <c r="D90" s="231"/>
      <c r="E90" s="231"/>
      <c r="F90" s="231"/>
      <c r="G90" s="231"/>
      <c r="H90" s="231"/>
      <c r="I90" s="231">
        <f t="shared" si="2"/>
        <v>0</v>
      </c>
      <c r="J90" s="231">
        <f t="shared" si="2"/>
        <v>0</v>
      </c>
      <c r="K90" s="231">
        <f t="shared" si="2"/>
        <v>0</v>
      </c>
    </row>
    <row r="91" spans="1:11" ht="14.25">
      <c r="A91" s="58" t="s">
        <v>58</v>
      </c>
      <c r="B91" s="55" t="s">
        <v>773</v>
      </c>
      <c r="C91" s="56">
        <f>C88</f>
        <v>108726540</v>
      </c>
      <c r="D91" s="56">
        <f>D85+D88</f>
        <v>109123650</v>
      </c>
      <c r="E91" s="56">
        <f>E85+E88</f>
        <v>98326652</v>
      </c>
      <c r="F91" s="56">
        <f>SUM(F86:F90)</f>
        <v>0</v>
      </c>
      <c r="G91" s="56">
        <f>SUM(G86:G90)</f>
        <v>0</v>
      </c>
      <c r="H91" s="56">
        <f>SUM(H86:H90)</f>
        <v>0</v>
      </c>
      <c r="I91" s="231">
        <f t="shared" si="2"/>
        <v>108726540</v>
      </c>
      <c r="J91" s="231">
        <f t="shared" si="2"/>
        <v>109123650</v>
      </c>
      <c r="K91" s="231">
        <f t="shared" si="2"/>
        <v>98326652</v>
      </c>
    </row>
    <row r="92" spans="1:11" ht="14.25">
      <c r="A92" s="181" t="s">
        <v>774</v>
      </c>
      <c r="B92" s="178" t="s">
        <v>775</v>
      </c>
      <c r="C92" s="231"/>
      <c r="D92" s="231"/>
      <c r="E92" s="231"/>
      <c r="F92" s="231"/>
      <c r="G92" s="231"/>
      <c r="H92" s="231"/>
      <c r="I92" s="231">
        <f t="shared" si="2"/>
        <v>0</v>
      </c>
      <c r="J92" s="231">
        <f t="shared" si="2"/>
        <v>0</v>
      </c>
      <c r="K92" s="231">
        <f t="shared" si="2"/>
        <v>0</v>
      </c>
    </row>
    <row r="93" spans="1:11" ht="14.25">
      <c r="A93" s="181" t="s">
        <v>776</v>
      </c>
      <c r="B93" s="178" t="s">
        <v>777</v>
      </c>
      <c r="C93" s="231"/>
      <c r="D93" s="231"/>
      <c r="E93" s="231"/>
      <c r="F93" s="231"/>
      <c r="G93" s="231"/>
      <c r="H93" s="231"/>
      <c r="I93" s="231">
        <f t="shared" si="2"/>
        <v>0</v>
      </c>
      <c r="J93" s="231">
        <f t="shared" si="2"/>
        <v>0</v>
      </c>
      <c r="K93" s="231">
        <f t="shared" si="2"/>
        <v>0</v>
      </c>
    </row>
    <row r="94" spans="1:11" ht="14.25">
      <c r="A94" s="191" t="s">
        <v>778</v>
      </c>
      <c r="B94" s="178" t="s">
        <v>779</v>
      </c>
      <c r="C94" s="231"/>
      <c r="D94" s="231"/>
      <c r="E94" s="231"/>
      <c r="F94" s="231"/>
      <c r="G94" s="231"/>
      <c r="H94" s="231"/>
      <c r="I94" s="231">
        <f t="shared" si="2"/>
        <v>0</v>
      </c>
      <c r="J94" s="231">
        <f t="shared" si="2"/>
        <v>0</v>
      </c>
      <c r="K94" s="231">
        <f t="shared" si="2"/>
        <v>0</v>
      </c>
    </row>
    <row r="95" spans="1:11" ht="14.25">
      <c r="A95" s="191" t="s">
        <v>40</v>
      </c>
      <c r="B95" s="178" t="s">
        <v>780</v>
      </c>
      <c r="C95" s="231"/>
      <c r="D95" s="231"/>
      <c r="E95" s="231"/>
      <c r="F95" s="231"/>
      <c r="G95" s="231"/>
      <c r="H95" s="231"/>
      <c r="I95" s="231">
        <f t="shared" si="2"/>
        <v>0</v>
      </c>
      <c r="J95" s="231">
        <f t="shared" si="2"/>
        <v>0</v>
      </c>
      <c r="K95" s="231">
        <f t="shared" si="2"/>
        <v>0</v>
      </c>
    </row>
    <row r="96" spans="1:11" ht="14.25">
      <c r="A96" s="74" t="s">
        <v>59</v>
      </c>
      <c r="B96" s="55" t="s">
        <v>781</v>
      </c>
      <c r="C96" s="231">
        <v>0</v>
      </c>
      <c r="D96" s="231">
        <v>0</v>
      </c>
      <c r="E96" s="231">
        <v>0</v>
      </c>
      <c r="F96" s="231">
        <v>0</v>
      </c>
      <c r="G96" s="231">
        <v>0</v>
      </c>
      <c r="H96" s="231">
        <v>0</v>
      </c>
      <c r="I96" s="231">
        <f t="shared" si="2"/>
        <v>0</v>
      </c>
      <c r="J96" s="231">
        <f t="shared" si="2"/>
        <v>0</v>
      </c>
      <c r="K96" s="231">
        <f t="shared" si="2"/>
        <v>0</v>
      </c>
    </row>
    <row r="97" spans="1:11" ht="14.25">
      <c r="A97" s="58" t="s">
        <v>782</v>
      </c>
      <c r="B97" s="55" t="s">
        <v>783</v>
      </c>
      <c r="C97" s="231"/>
      <c r="D97" s="231"/>
      <c r="E97" s="231"/>
      <c r="F97" s="231"/>
      <c r="G97" s="231"/>
      <c r="H97" s="231"/>
      <c r="I97" s="231">
        <f t="shared" si="2"/>
        <v>0</v>
      </c>
      <c r="J97" s="231">
        <f t="shared" si="2"/>
        <v>0</v>
      </c>
      <c r="K97" s="231">
        <f t="shared" si="2"/>
        <v>0</v>
      </c>
    </row>
    <row r="98" spans="1:11" ht="14.25">
      <c r="A98" s="194" t="s">
        <v>60</v>
      </c>
      <c r="B98" s="195" t="s">
        <v>784</v>
      </c>
      <c r="C98" s="213">
        <f>SUM(C91+C85)</f>
        <v>108759355</v>
      </c>
      <c r="D98" s="213">
        <f>D91</f>
        <v>109123650</v>
      </c>
      <c r="E98" s="213">
        <f>SUM(E91+E96+E97)</f>
        <v>98326652</v>
      </c>
      <c r="F98" s="237">
        <f>F75+F80+F85+F91+F96</f>
        <v>0</v>
      </c>
      <c r="G98" s="237">
        <f>G75+G80+G85+G91+G96</f>
        <v>0</v>
      </c>
      <c r="H98" s="237">
        <f>H75+H80+H85+H91+H96</f>
        <v>0</v>
      </c>
      <c r="I98" s="231">
        <f t="shared" si="2"/>
        <v>108759355</v>
      </c>
      <c r="J98" s="231">
        <f t="shared" si="2"/>
        <v>109123650</v>
      </c>
      <c r="K98" s="231">
        <f t="shared" si="2"/>
        <v>98326652</v>
      </c>
    </row>
    <row r="99" spans="1:11" ht="14.25">
      <c r="A99" s="196" t="s">
        <v>42</v>
      </c>
      <c r="B99" s="197"/>
      <c r="C99" s="239">
        <f>SUM(C98,C80,C75)</f>
        <v>108759355</v>
      </c>
      <c r="D99" s="239">
        <f>D69+D98</f>
        <v>109123650</v>
      </c>
      <c r="E99" s="239">
        <f>SUM(E69+E98)</f>
        <v>99644531</v>
      </c>
      <c r="F99" s="240"/>
      <c r="G99" s="240"/>
      <c r="H99" s="240"/>
      <c r="I99" s="231">
        <f t="shared" si="2"/>
        <v>108759355</v>
      </c>
      <c r="J99" s="231">
        <f t="shared" si="2"/>
        <v>109123650</v>
      </c>
      <c r="K99" s="231">
        <f t="shared" si="2"/>
        <v>99644531</v>
      </c>
    </row>
    <row r="100" ht="14.25">
      <c r="I100" s="231">
        <f t="shared" si="2"/>
        <v>0</v>
      </c>
    </row>
    <row r="101" ht="14.25">
      <c r="I101" s="231">
        <f t="shared" si="2"/>
        <v>0</v>
      </c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9"/>
  <sheetViews>
    <sheetView view="pageBreakPreview" zoomScale="95" zoomScaleSheetLayoutView="95" zoomScalePageLayoutView="0" workbookViewId="0" topLeftCell="B82">
      <selection activeCell="J100" sqref="J100"/>
    </sheetView>
  </sheetViews>
  <sheetFormatPr defaultColWidth="9.140625" defaultRowHeight="15"/>
  <cols>
    <col min="1" max="1" width="92.57421875" style="44" customWidth="1"/>
    <col min="2" max="2" width="9.140625" style="44" customWidth="1"/>
    <col min="3" max="3" width="11.421875" style="44" bestFit="1" customWidth="1"/>
    <col min="4" max="4" width="13.00390625" style="44" customWidth="1"/>
    <col min="5" max="5" width="11.7109375" style="44" customWidth="1"/>
    <col min="6" max="7" width="12.28125" style="44" customWidth="1"/>
    <col min="8" max="8" width="11.28125" style="44" customWidth="1"/>
    <col min="9" max="9" width="14.28125" style="44" bestFit="1" customWidth="1"/>
    <col min="10" max="10" width="13.57421875" style="44" customWidth="1"/>
    <col min="11" max="11" width="11.28125" style="44" customWidth="1"/>
    <col min="12" max="16384" width="9.140625" style="44" customWidth="1"/>
  </cols>
  <sheetData>
    <row r="1" spans="1:11" ht="24" customHeight="1">
      <c r="A1" s="465" t="s">
        <v>939</v>
      </c>
      <c r="B1" s="466"/>
      <c r="C1" s="466"/>
      <c r="D1" s="466"/>
      <c r="E1" s="466"/>
      <c r="F1" s="467"/>
      <c r="G1" s="468"/>
      <c r="H1" s="468"/>
      <c r="I1" s="468"/>
      <c r="J1" s="468"/>
      <c r="K1" s="468"/>
    </row>
    <row r="2" spans="1:11" ht="24" customHeight="1">
      <c r="A2" s="469" t="s">
        <v>901</v>
      </c>
      <c r="B2" s="466"/>
      <c r="C2" s="466"/>
      <c r="D2" s="466"/>
      <c r="E2" s="466"/>
      <c r="F2" s="467"/>
      <c r="G2" s="468"/>
      <c r="H2" s="468"/>
      <c r="I2" s="468"/>
      <c r="J2" s="468"/>
      <c r="K2" s="468"/>
    </row>
    <row r="3" spans="1:9" ht="14.25">
      <c r="A3" s="171"/>
      <c r="I3" s="44" t="s">
        <v>228</v>
      </c>
    </row>
    <row r="4" ht="14.25">
      <c r="A4" s="46" t="s">
        <v>206</v>
      </c>
    </row>
    <row r="5" spans="1:11" ht="30" customHeight="1">
      <c r="A5" s="470" t="s">
        <v>480</v>
      </c>
      <c r="B5" s="472" t="s">
        <v>481</v>
      </c>
      <c r="C5" s="509" t="s">
        <v>114</v>
      </c>
      <c r="D5" s="509"/>
      <c r="E5" s="509"/>
      <c r="F5" s="509" t="s">
        <v>115</v>
      </c>
      <c r="G5" s="509"/>
      <c r="H5" s="509"/>
      <c r="I5" s="477" t="s">
        <v>198</v>
      </c>
      <c r="J5" s="477"/>
      <c r="K5" s="477"/>
    </row>
    <row r="6" spans="1:11" ht="26.25" customHeight="1">
      <c r="A6" s="507"/>
      <c r="B6" s="508"/>
      <c r="C6" s="172" t="s">
        <v>201</v>
      </c>
      <c r="D6" s="172" t="s">
        <v>267</v>
      </c>
      <c r="E6" s="173" t="s">
        <v>268</v>
      </c>
      <c r="F6" s="172" t="s">
        <v>201</v>
      </c>
      <c r="G6" s="172" t="s">
        <v>267</v>
      </c>
      <c r="H6" s="173" t="s">
        <v>268</v>
      </c>
      <c r="I6" s="172" t="s">
        <v>201</v>
      </c>
      <c r="J6" s="172" t="s">
        <v>267</v>
      </c>
      <c r="K6" s="173" t="s">
        <v>268</v>
      </c>
    </row>
    <row r="7" spans="1:11" ht="15" customHeight="1">
      <c r="A7" s="177" t="s">
        <v>660</v>
      </c>
      <c r="B7" s="179" t="s">
        <v>661</v>
      </c>
      <c r="C7" s="231"/>
      <c r="D7" s="231"/>
      <c r="E7" s="231"/>
      <c r="F7" s="231"/>
      <c r="G7" s="231"/>
      <c r="H7" s="231"/>
      <c r="I7" s="231">
        <f>SUM(C7+F7)</f>
        <v>0</v>
      </c>
      <c r="J7" s="231">
        <f>SUM(D7+G7)</f>
        <v>0</v>
      </c>
      <c r="K7" s="231">
        <f>SUM(E7+H7)</f>
        <v>0</v>
      </c>
    </row>
    <row r="8" spans="1:11" ht="15" customHeight="1">
      <c r="A8" s="178" t="s">
        <v>662</v>
      </c>
      <c r="B8" s="179" t="s">
        <v>663</v>
      </c>
      <c r="C8" s="231"/>
      <c r="D8" s="231"/>
      <c r="E8" s="231"/>
      <c r="F8" s="231"/>
      <c r="G8" s="231"/>
      <c r="H8" s="231"/>
      <c r="I8" s="231">
        <f aca="true" t="shared" si="0" ref="I8:I72">SUM(C8+F8)</f>
        <v>0</v>
      </c>
      <c r="J8" s="231">
        <f aca="true" t="shared" si="1" ref="J8:J72">SUM(D8+G8)</f>
        <v>0</v>
      </c>
      <c r="K8" s="231">
        <f aca="true" t="shared" si="2" ref="K8:K72">SUM(E8+H8)</f>
        <v>0</v>
      </c>
    </row>
    <row r="9" spans="1:11" ht="15" customHeight="1">
      <c r="A9" s="178" t="s">
        <v>664</v>
      </c>
      <c r="B9" s="179" t="s">
        <v>667</v>
      </c>
      <c r="C9" s="231"/>
      <c r="D9" s="231"/>
      <c r="E9" s="231"/>
      <c r="F9" s="231"/>
      <c r="G9" s="231"/>
      <c r="H9" s="231"/>
      <c r="I9" s="231">
        <f t="shared" si="0"/>
        <v>0</v>
      </c>
      <c r="J9" s="231">
        <f t="shared" si="1"/>
        <v>0</v>
      </c>
      <c r="K9" s="231">
        <f t="shared" si="2"/>
        <v>0</v>
      </c>
    </row>
    <row r="10" spans="1:11" ht="15" customHeight="1">
      <c r="A10" s="178" t="s">
        <v>668</v>
      </c>
      <c r="B10" s="179" t="s">
        <v>669</v>
      </c>
      <c r="C10" s="231"/>
      <c r="D10" s="231"/>
      <c r="E10" s="231"/>
      <c r="F10" s="231"/>
      <c r="G10" s="231"/>
      <c r="H10" s="231"/>
      <c r="I10" s="231">
        <f t="shared" si="0"/>
        <v>0</v>
      </c>
      <c r="J10" s="231">
        <f t="shared" si="1"/>
        <v>0</v>
      </c>
      <c r="K10" s="231">
        <f t="shared" si="2"/>
        <v>0</v>
      </c>
    </row>
    <row r="11" spans="1:11" ht="15" customHeight="1">
      <c r="A11" s="178" t="s">
        <v>670</v>
      </c>
      <c r="B11" s="179" t="s">
        <v>671</v>
      </c>
      <c r="C11" s="231"/>
      <c r="D11" s="231"/>
      <c r="E11" s="231"/>
      <c r="F11" s="231"/>
      <c r="G11" s="231"/>
      <c r="H11" s="231"/>
      <c r="I11" s="231">
        <f t="shared" si="0"/>
        <v>0</v>
      </c>
      <c r="J11" s="231">
        <f t="shared" si="1"/>
        <v>0</v>
      </c>
      <c r="K11" s="231">
        <f t="shared" si="2"/>
        <v>0</v>
      </c>
    </row>
    <row r="12" spans="1:11" ht="15" customHeight="1">
      <c r="A12" s="178" t="s">
        <v>672</v>
      </c>
      <c r="B12" s="179" t="s">
        <v>673</v>
      </c>
      <c r="C12" s="231"/>
      <c r="D12" s="231"/>
      <c r="E12" s="231"/>
      <c r="F12" s="231"/>
      <c r="G12" s="231"/>
      <c r="H12" s="231"/>
      <c r="I12" s="231">
        <f t="shared" si="0"/>
        <v>0</v>
      </c>
      <c r="J12" s="231">
        <f t="shared" si="1"/>
        <v>0</v>
      </c>
      <c r="K12" s="231">
        <f t="shared" si="2"/>
        <v>0</v>
      </c>
    </row>
    <row r="13" spans="1:11" ht="15" customHeight="1">
      <c r="A13" s="55" t="s">
        <v>44</v>
      </c>
      <c r="B13" s="66" t="s">
        <v>674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f t="shared" si="0"/>
        <v>0</v>
      </c>
      <c r="J13" s="231">
        <f t="shared" si="1"/>
        <v>0</v>
      </c>
      <c r="K13" s="231">
        <f t="shared" si="2"/>
        <v>0</v>
      </c>
    </row>
    <row r="14" spans="1:11" ht="15" customHeight="1">
      <c r="A14" s="178" t="s">
        <v>675</v>
      </c>
      <c r="B14" s="179" t="s">
        <v>676</v>
      </c>
      <c r="C14" s="231"/>
      <c r="D14" s="231"/>
      <c r="E14" s="231"/>
      <c r="F14" s="231"/>
      <c r="G14" s="231"/>
      <c r="H14" s="231"/>
      <c r="I14" s="231">
        <f t="shared" si="0"/>
        <v>0</v>
      </c>
      <c r="J14" s="231">
        <f t="shared" si="1"/>
        <v>0</v>
      </c>
      <c r="K14" s="231">
        <f t="shared" si="2"/>
        <v>0</v>
      </c>
    </row>
    <row r="15" spans="1:11" ht="15" customHeight="1">
      <c r="A15" s="178" t="s">
        <v>677</v>
      </c>
      <c r="B15" s="179" t="s">
        <v>678</v>
      </c>
      <c r="C15" s="231"/>
      <c r="D15" s="231"/>
      <c r="E15" s="231"/>
      <c r="F15" s="231"/>
      <c r="G15" s="231"/>
      <c r="H15" s="231"/>
      <c r="I15" s="231">
        <f t="shared" si="0"/>
        <v>0</v>
      </c>
      <c r="J15" s="231">
        <f t="shared" si="1"/>
        <v>0</v>
      </c>
      <c r="K15" s="231">
        <f t="shared" si="2"/>
        <v>0</v>
      </c>
    </row>
    <row r="16" spans="1:11" ht="15" customHeight="1">
      <c r="A16" s="178" t="s">
        <v>6</v>
      </c>
      <c r="B16" s="179" t="s">
        <v>679</v>
      </c>
      <c r="C16" s="231"/>
      <c r="D16" s="231"/>
      <c r="E16" s="231"/>
      <c r="F16" s="231"/>
      <c r="G16" s="231"/>
      <c r="H16" s="231"/>
      <c r="I16" s="231">
        <f t="shared" si="0"/>
        <v>0</v>
      </c>
      <c r="J16" s="231">
        <f t="shared" si="1"/>
        <v>0</v>
      </c>
      <c r="K16" s="231">
        <f t="shared" si="2"/>
        <v>0</v>
      </c>
    </row>
    <row r="17" spans="1:11" ht="15" customHeight="1">
      <c r="A17" s="178" t="s">
        <v>7</v>
      </c>
      <c r="B17" s="179" t="s">
        <v>680</v>
      </c>
      <c r="C17" s="231"/>
      <c r="D17" s="231"/>
      <c r="E17" s="231"/>
      <c r="F17" s="231"/>
      <c r="G17" s="231"/>
      <c r="H17" s="231"/>
      <c r="I17" s="231">
        <f t="shared" si="0"/>
        <v>0</v>
      </c>
      <c r="J17" s="231">
        <f t="shared" si="1"/>
        <v>0</v>
      </c>
      <c r="K17" s="231">
        <f t="shared" si="2"/>
        <v>0</v>
      </c>
    </row>
    <row r="18" spans="1:11" ht="15" customHeight="1">
      <c r="A18" s="178" t="s">
        <v>8</v>
      </c>
      <c r="B18" s="179" t="s">
        <v>681</v>
      </c>
      <c r="C18" s="231"/>
      <c r="D18" s="231"/>
      <c r="E18" s="231"/>
      <c r="F18" s="231"/>
      <c r="G18" s="231"/>
      <c r="H18" s="231"/>
      <c r="I18" s="231">
        <f t="shared" si="0"/>
        <v>0</v>
      </c>
      <c r="J18" s="231">
        <f t="shared" si="1"/>
        <v>0</v>
      </c>
      <c r="K18" s="231">
        <f t="shared" si="2"/>
        <v>0</v>
      </c>
    </row>
    <row r="19" spans="1:11" s="350" customFormat="1" ht="15" customHeight="1">
      <c r="A19" s="55" t="s">
        <v>45</v>
      </c>
      <c r="B19" s="66" t="s">
        <v>682</v>
      </c>
      <c r="C19" s="233">
        <v>0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1">
        <f t="shared" si="0"/>
        <v>0</v>
      </c>
      <c r="J19" s="231">
        <f t="shared" si="1"/>
        <v>0</v>
      </c>
      <c r="K19" s="231">
        <f t="shared" si="2"/>
        <v>0</v>
      </c>
    </row>
    <row r="20" spans="1:11" ht="15" customHeight="1">
      <c r="A20" s="178" t="s">
        <v>12</v>
      </c>
      <c r="B20" s="179" t="s">
        <v>691</v>
      </c>
      <c r="C20" s="231"/>
      <c r="D20" s="231"/>
      <c r="E20" s="231"/>
      <c r="F20" s="231"/>
      <c r="G20" s="231"/>
      <c r="H20" s="231"/>
      <c r="I20" s="231">
        <f t="shared" si="0"/>
        <v>0</v>
      </c>
      <c r="J20" s="231">
        <f t="shared" si="1"/>
        <v>0</v>
      </c>
      <c r="K20" s="231">
        <f t="shared" si="2"/>
        <v>0</v>
      </c>
    </row>
    <row r="21" spans="1:11" ht="15" customHeight="1">
      <c r="A21" s="178" t="s">
        <v>13</v>
      </c>
      <c r="B21" s="179" t="s">
        <v>692</v>
      </c>
      <c r="C21" s="231"/>
      <c r="D21" s="231"/>
      <c r="E21" s="231"/>
      <c r="F21" s="231"/>
      <c r="G21" s="231"/>
      <c r="H21" s="231"/>
      <c r="I21" s="231">
        <f t="shared" si="0"/>
        <v>0</v>
      </c>
      <c r="J21" s="231">
        <f t="shared" si="1"/>
        <v>0</v>
      </c>
      <c r="K21" s="231">
        <f t="shared" si="2"/>
        <v>0</v>
      </c>
    </row>
    <row r="22" spans="1:11" ht="15" customHeight="1">
      <c r="A22" s="55" t="s">
        <v>47</v>
      </c>
      <c r="B22" s="66" t="s">
        <v>693</v>
      </c>
      <c r="C22" s="231">
        <v>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f t="shared" si="0"/>
        <v>0</v>
      </c>
      <c r="J22" s="231">
        <f t="shared" si="1"/>
        <v>0</v>
      </c>
      <c r="K22" s="231">
        <f t="shared" si="2"/>
        <v>0</v>
      </c>
    </row>
    <row r="23" spans="1:11" ht="15" customHeight="1">
      <c r="A23" s="178" t="s">
        <v>14</v>
      </c>
      <c r="B23" s="179" t="s">
        <v>694</v>
      </c>
      <c r="C23" s="231"/>
      <c r="D23" s="231"/>
      <c r="E23" s="231"/>
      <c r="F23" s="231"/>
      <c r="G23" s="231"/>
      <c r="H23" s="231"/>
      <c r="I23" s="231">
        <f t="shared" si="0"/>
        <v>0</v>
      </c>
      <c r="J23" s="231">
        <f t="shared" si="1"/>
        <v>0</v>
      </c>
      <c r="K23" s="231">
        <f t="shared" si="2"/>
        <v>0</v>
      </c>
    </row>
    <row r="24" spans="1:11" ht="15" customHeight="1">
      <c r="A24" s="178" t="s">
        <v>15</v>
      </c>
      <c r="B24" s="179" t="s">
        <v>695</v>
      </c>
      <c r="C24" s="231"/>
      <c r="D24" s="231"/>
      <c r="E24" s="231"/>
      <c r="F24" s="231"/>
      <c r="G24" s="231"/>
      <c r="H24" s="231"/>
      <c r="I24" s="231">
        <f t="shared" si="0"/>
        <v>0</v>
      </c>
      <c r="J24" s="231">
        <f t="shared" si="1"/>
        <v>0</v>
      </c>
      <c r="K24" s="231">
        <f t="shared" si="2"/>
        <v>0</v>
      </c>
    </row>
    <row r="25" spans="1:11" ht="15" customHeight="1">
      <c r="A25" s="178" t="s">
        <v>16</v>
      </c>
      <c r="B25" s="179" t="s">
        <v>696</v>
      </c>
      <c r="C25" s="231"/>
      <c r="D25" s="231"/>
      <c r="E25" s="231"/>
      <c r="F25" s="231"/>
      <c r="G25" s="231"/>
      <c r="H25" s="231"/>
      <c r="I25" s="231">
        <f t="shared" si="0"/>
        <v>0</v>
      </c>
      <c r="J25" s="231">
        <f t="shared" si="1"/>
        <v>0</v>
      </c>
      <c r="K25" s="231">
        <f t="shared" si="2"/>
        <v>0</v>
      </c>
    </row>
    <row r="26" spans="1:11" ht="15" customHeight="1">
      <c r="A26" s="178" t="s">
        <v>17</v>
      </c>
      <c r="B26" s="179" t="s">
        <v>697</v>
      </c>
      <c r="C26" s="231"/>
      <c r="D26" s="231"/>
      <c r="E26" s="231"/>
      <c r="F26" s="231"/>
      <c r="G26" s="231"/>
      <c r="H26" s="231"/>
      <c r="I26" s="231">
        <f t="shared" si="0"/>
        <v>0</v>
      </c>
      <c r="J26" s="231">
        <f t="shared" si="1"/>
        <v>0</v>
      </c>
      <c r="K26" s="231">
        <f t="shared" si="2"/>
        <v>0</v>
      </c>
    </row>
    <row r="27" spans="1:11" ht="15" customHeight="1">
      <c r="A27" s="178" t="s">
        <v>18</v>
      </c>
      <c r="B27" s="179" t="s">
        <v>700</v>
      </c>
      <c r="C27" s="231"/>
      <c r="D27" s="231"/>
      <c r="E27" s="231"/>
      <c r="F27" s="231"/>
      <c r="G27" s="231"/>
      <c r="H27" s="231"/>
      <c r="I27" s="231">
        <f t="shared" si="0"/>
        <v>0</v>
      </c>
      <c r="J27" s="231">
        <f t="shared" si="1"/>
        <v>0</v>
      </c>
      <c r="K27" s="231">
        <f t="shared" si="2"/>
        <v>0</v>
      </c>
    </row>
    <row r="28" spans="1:11" ht="15" customHeight="1">
      <c r="A28" s="178" t="s">
        <v>701</v>
      </c>
      <c r="B28" s="179" t="s">
        <v>702</v>
      </c>
      <c r="C28" s="231"/>
      <c r="D28" s="231"/>
      <c r="E28" s="231"/>
      <c r="F28" s="231"/>
      <c r="G28" s="231"/>
      <c r="H28" s="231"/>
      <c r="I28" s="231">
        <f t="shared" si="0"/>
        <v>0</v>
      </c>
      <c r="J28" s="231">
        <f t="shared" si="1"/>
        <v>0</v>
      </c>
      <c r="K28" s="231">
        <f t="shared" si="2"/>
        <v>0</v>
      </c>
    </row>
    <row r="29" spans="1:11" ht="15" customHeight="1">
      <c r="A29" s="178" t="s">
        <v>19</v>
      </c>
      <c r="B29" s="179" t="s">
        <v>703</v>
      </c>
      <c r="C29" s="231"/>
      <c r="D29" s="231"/>
      <c r="E29" s="231"/>
      <c r="F29" s="231"/>
      <c r="G29" s="231"/>
      <c r="H29" s="231"/>
      <c r="I29" s="231">
        <f t="shared" si="0"/>
        <v>0</v>
      </c>
      <c r="J29" s="231">
        <f t="shared" si="1"/>
        <v>0</v>
      </c>
      <c r="K29" s="231">
        <f t="shared" si="2"/>
        <v>0</v>
      </c>
    </row>
    <row r="30" spans="1:11" ht="15" customHeight="1">
      <c r="A30" s="178" t="s">
        <v>20</v>
      </c>
      <c r="B30" s="179" t="s">
        <v>708</v>
      </c>
      <c r="C30" s="231"/>
      <c r="D30" s="231"/>
      <c r="E30" s="231"/>
      <c r="F30" s="231"/>
      <c r="G30" s="231"/>
      <c r="H30" s="231"/>
      <c r="I30" s="231">
        <f t="shared" si="0"/>
        <v>0</v>
      </c>
      <c r="J30" s="231">
        <f t="shared" si="1"/>
        <v>0</v>
      </c>
      <c r="K30" s="231">
        <f t="shared" si="2"/>
        <v>0</v>
      </c>
    </row>
    <row r="31" spans="1:11" ht="15" customHeight="1">
      <c r="A31" s="55" t="s">
        <v>48</v>
      </c>
      <c r="B31" s="66" t="s">
        <v>711</v>
      </c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f t="shared" si="0"/>
        <v>0</v>
      </c>
      <c r="J31" s="231">
        <f t="shared" si="1"/>
        <v>0</v>
      </c>
      <c r="K31" s="231">
        <f t="shared" si="2"/>
        <v>0</v>
      </c>
    </row>
    <row r="32" spans="1:11" ht="15" customHeight="1">
      <c r="A32" s="178" t="s">
        <v>21</v>
      </c>
      <c r="B32" s="179" t="s">
        <v>712</v>
      </c>
      <c r="C32" s="231"/>
      <c r="D32" s="231"/>
      <c r="E32" s="231"/>
      <c r="F32" s="231"/>
      <c r="G32" s="231"/>
      <c r="H32" s="231"/>
      <c r="I32" s="231">
        <f t="shared" si="0"/>
        <v>0</v>
      </c>
      <c r="J32" s="231">
        <f t="shared" si="1"/>
        <v>0</v>
      </c>
      <c r="K32" s="231">
        <f t="shared" si="2"/>
        <v>0</v>
      </c>
    </row>
    <row r="33" spans="1:11" s="350" customFormat="1" ht="15" customHeight="1">
      <c r="A33" s="55" t="s">
        <v>49</v>
      </c>
      <c r="B33" s="66" t="s">
        <v>713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1">
        <f t="shared" si="0"/>
        <v>0</v>
      </c>
      <c r="J33" s="231">
        <f t="shared" si="1"/>
        <v>0</v>
      </c>
      <c r="K33" s="231">
        <f t="shared" si="2"/>
        <v>0</v>
      </c>
    </row>
    <row r="34" spans="1:11" ht="15" customHeight="1">
      <c r="A34" s="181" t="s">
        <v>714</v>
      </c>
      <c r="B34" s="179" t="s">
        <v>715</v>
      </c>
      <c r="C34" s="231"/>
      <c r="D34" s="231"/>
      <c r="E34" s="231"/>
      <c r="F34" s="231"/>
      <c r="G34" s="231">
        <v>200000</v>
      </c>
      <c r="H34" s="231">
        <v>233219</v>
      </c>
      <c r="I34" s="231">
        <f t="shared" si="0"/>
        <v>0</v>
      </c>
      <c r="J34" s="231">
        <f t="shared" si="1"/>
        <v>200000</v>
      </c>
      <c r="K34" s="231">
        <f t="shared" si="2"/>
        <v>233219</v>
      </c>
    </row>
    <row r="35" spans="1:11" ht="15" customHeight="1">
      <c r="A35" s="181" t="s">
        <v>22</v>
      </c>
      <c r="B35" s="179" t="s">
        <v>716</v>
      </c>
      <c r="C35" s="231"/>
      <c r="D35" s="231"/>
      <c r="E35" s="231"/>
      <c r="F35" s="231"/>
      <c r="G35" s="231"/>
      <c r="H35" s="231"/>
      <c r="I35" s="231">
        <f t="shared" si="0"/>
        <v>0</v>
      </c>
      <c r="J35" s="231">
        <f t="shared" si="1"/>
        <v>0</v>
      </c>
      <c r="K35" s="231">
        <f t="shared" si="2"/>
        <v>0</v>
      </c>
    </row>
    <row r="36" spans="1:11" ht="15" customHeight="1">
      <c r="A36" s="181" t="s">
        <v>23</v>
      </c>
      <c r="B36" s="179" t="s">
        <v>717</v>
      </c>
      <c r="C36" s="231"/>
      <c r="D36" s="231"/>
      <c r="E36" s="231"/>
      <c r="F36" s="231"/>
      <c r="G36" s="231"/>
      <c r="H36" s="231"/>
      <c r="I36" s="231">
        <f t="shared" si="0"/>
        <v>0</v>
      </c>
      <c r="J36" s="231">
        <f t="shared" si="1"/>
        <v>0</v>
      </c>
      <c r="K36" s="231">
        <f t="shared" si="2"/>
        <v>0</v>
      </c>
    </row>
    <row r="37" spans="1:11" ht="15" customHeight="1">
      <c r="A37" s="181" t="s">
        <v>24</v>
      </c>
      <c r="B37" s="179" t="s">
        <v>718</v>
      </c>
      <c r="C37" s="231"/>
      <c r="D37" s="231"/>
      <c r="E37" s="231"/>
      <c r="F37" s="231"/>
      <c r="G37" s="231"/>
      <c r="H37" s="231"/>
      <c r="I37" s="231">
        <f t="shared" si="0"/>
        <v>0</v>
      </c>
      <c r="J37" s="231">
        <f t="shared" si="1"/>
        <v>0</v>
      </c>
      <c r="K37" s="231">
        <f t="shared" si="2"/>
        <v>0</v>
      </c>
    </row>
    <row r="38" spans="1:11" ht="15" customHeight="1">
      <c r="A38" s="181" t="s">
        <v>719</v>
      </c>
      <c r="B38" s="179" t="s">
        <v>720</v>
      </c>
      <c r="C38" s="231"/>
      <c r="D38" s="231">
        <v>13259000</v>
      </c>
      <c r="E38" s="231">
        <v>12528835</v>
      </c>
      <c r="F38" s="231"/>
      <c r="G38" s="231"/>
      <c r="H38" s="231"/>
      <c r="I38" s="231">
        <f t="shared" si="0"/>
        <v>0</v>
      </c>
      <c r="J38" s="231">
        <f t="shared" si="1"/>
        <v>13259000</v>
      </c>
      <c r="K38" s="231">
        <f t="shared" si="2"/>
        <v>12528835</v>
      </c>
    </row>
    <row r="39" spans="1:11" ht="15" customHeight="1">
      <c r="A39" s="181" t="s">
        <v>721</v>
      </c>
      <c r="B39" s="179" t="s">
        <v>722</v>
      </c>
      <c r="C39" s="231"/>
      <c r="D39" s="231">
        <v>3510000</v>
      </c>
      <c r="E39" s="231">
        <v>3348246</v>
      </c>
      <c r="F39" s="231"/>
      <c r="G39" s="231"/>
      <c r="H39" s="231"/>
      <c r="I39" s="231">
        <f t="shared" si="0"/>
        <v>0</v>
      </c>
      <c r="J39" s="231">
        <f t="shared" si="1"/>
        <v>3510000</v>
      </c>
      <c r="K39" s="231">
        <f t="shared" si="2"/>
        <v>3348246</v>
      </c>
    </row>
    <row r="40" spans="1:11" ht="15" customHeight="1">
      <c r="A40" s="181" t="s">
        <v>723</v>
      </c>
      <c r="B40" s="179" t="s">
        <v>724</v>
      </c>
      <c r="C40" s="231"/>
      <c r="D40" s="231"/>
      <c r="E40" s="231"/>
      <c r="F40" s="231"/>
      <c r="G40" s="231">
        <v>1000</v>
      </c>
      <c r="H40" s="231">
        <v>56</v>
      </c>
      <c r="I40" s="231">
        <f t="shared" si="0"/>
        <v>0</v>
      </c>
      <c r="J40" s="231">
        <f t="shared" si="1"/>
        <v>1000</v>
      </c>
      <c r="K40" s="231">
        <f t="shared" si="2"/>
        <v>56</v>
      </c>
    </row>
    <row r="41" spans="1:11" ht="15" customHeight="1">
      <c r="A41" s="181" t="s">
        <v>25</v>
      </c>
      <c r="B41" s="179" t="s">
        <v>725</v>
      </c>
      <c r="C41" s="231"/>
      <c r="D41" s="231"/>
      <c r="E41" s="231"/>
      <c r="F41" s="231"/>
      <c r="G41" s="231"/>
      <c r="H41" s="231"/>
      <c r="I41" s="231">
        <f t="shared" si="0"/>
        <v>0</v>
      </c>
      <c r="J41" s="231">
        <f t="shared" si="1"/>
        <v>0</v>
      </c>
      <c r="K41" s="231">
        <f t="shared" si="2"/>
        <v>0</v>
      </c>
    </row>
    <row r="42" spans="1:11" ht="15" customHeight="1">
      <c r="A42" s="181" t="s">
        <v>26</v>
      </c>
      <c r="B42" s="179" t="s">
        <v>726</v>
      </c>
      <c r="C42" s="231"/>
      <c r="D42" s="231"/>
      <c r="E42" s="231"/>
      <c r="F42" s="231"/>
      <c r="G42" s="231">
        <v>20000</v>
      </c>
      <c r="H42" s="231">
        <v>17736</v>
      </c>
      <c r="I42" s="231">
        <f t="shared" si="0"/>
        <v>0</v>
      </c>
      <c r="J42" s="231">
        <f t="shared" si="1"/>
        <v>20000</v>
      </c>
      <c r="K42" s="231">
        <f t="shared" si="2"/>
        <v>17736</v>
      </c>
    </row>
    <row r="43" spans="1:11" ht="15" customHeight="1">
      <c r="A43" s="181" t="s">
        <v>906</v>
      </c>
      <c r="B43" s="179" t="s">
        <v>727</v>
      </c>
      <c r="C43" s="231"/>
      <c r="D43" s="231"/>
      <c r="E43" s="231"/>
      <c r="F43" s="231"/>
      <c r="G43" s="231"/>
      <c r="H43" s="231"/>
      <c r="I43" s="231">
        <f t="shared" si="0"/>
        <v>0</v>
      </c>
      <c r="J43" s="231">
        <f t="shared" si="1"/>
        <v>0</v>
      </c>
      <c r="K43" s="231">
        <f t="shared" si="2"/>
        <v>0</v>
      </c>
    </row>
    <row r="44" spans="1:11" ht="15" customHeight="1">
      <c r="A44" s="181" t="s">
        <v>27</v>
      </c>
      <c r="B44" s="179" t="s">
        <v>244</v>
      </c>
      <c r="C44" s="231"/>
      <c r="D44" s="231"/>
      <c r="E44" s="231"/>
      <c r="F44" s="231"/>
      <c r="G44" s="231">
        <v>10000</v>
      </c>
      <c r="H44" s="231">
        <v>10000</v>
      </c>
      <c r="I44" s="231">
        <f t="shared" si="0"/>
        <v>0</v>
      </c>
      <c r="J44" s="231">
        <f t="shared" si="1"/>
        <v>10000</v>
      </c>
      <c r="K44" s="231">
        <f t="shared" si="2"/>
        <v>10000</v>
      </c>
    </row>
    <row r="45" spans="1:11" ht="15" customHeight="1">
      <c r="A45" s="58" t="s">
        <v>50</v>
      </c>
      <c r="B45" s="66" t="s">
        <v>728</v>
      </c>
      <c r="C45" s="56">
        <v>0</v>
      </c>
      <c r="D45" s="56">
        <f>SUM(D34:D44)</f>
        <v>16769000</v>
      </c>
      <c r="E45" s="56">
        <f>SUM(E34:E44)</f>
        <v>15877081</v>
      </c>
      <c r="F45" s="56">
        <v>0</v>
      </c>
      <c r="G45" s="56">
        <f>SUM(G34:G44)</f>
        <v>231000</v>
      </c>
      <c r="H45" s="56">
        <f>SUM(H34:H44)</f>
        <v>261011</v>
      </c>
      <c r="I45" s="231">
        <f t="shared" si="0"/>
        <v>0</v>
      </c>
      <c r="J45" s="233">
        <f>SUM(J34:J44)</f>
        <v>17000000</v>
      </c>
      <c r="K45" s="233">
        <f>SUM(K34:K44)</f>
        <v>16138092</v>
      </c>
    </row>
    <row r="46" spans="1:11" ht="15" customHeight="1">
      <c r="A46" s="181" t="s">
        <v>737</v>
      </c>
      <c r="B46" s="179" t="s">
        <v>738</v>
      </c>
      <c r="C46" s="56"/>
      <c r="D46" s="56"/>
      <c r="E46" s="56"/>
      <c r="F46" s="56"/>
      <c r="G46" s="56"/>
      <c r="H46" s="56"/>
      <c r="I46" s="231">
        <f t="shared" si="0"/>
        <v>0</v>
      </c>
      <c r="J46" s="231">
        <f t="shared" si="1"/>
        <v>0</v>
      </c>
      <c r="K46" s="231">
        <f t="shared" si="2"/>
        <v>0</v>
      </c>
    </row>
    <row r="47" spans="1:11" ht="15" customHeight="1">
      <c r="A47" s="178" t="s">
        <v>31</v>
      </c>
      <c r="B47" s="179" t="s">
        <v>739</v>
      </c>
      <c r="C47" s="231"/>
      <c r="D47" s="231"/>
      <c r="E47" s="231"/>
      <c r="F47" s="231"/>
      <c r="G47" s="231"/>
      <c r="H47" s="231"/>
      <c r="I47" s="231">
        <f t="shared" si="0"/>
        <v>0</v>
      </c>
      <c r="J47" s="231">
        <f t="shared" si="1"/>
        <v>0</v>
      </c>
      <c r="K47" s="231">
        <f t="shared" si="2"/>
        <v>0</v>
      </c>
    </row>
    <row r="48" spans="1:11" ht="15" customHeight="1">
      <c r="A48" s="181" t="s">
        <v>32</v>
      </c>
      <c r="B48" s="179" t="s">
        <v>740</v>
      </c>
      <c r="C48" s="231"/>
      <c r="D48" s="231"/>
      <c r="E48" s="231"/>
      <c r="F48" s="231"/>
      <c r="G48" s="231"/>
      <c r="H48" s="231"/>
      <c r="I48" s="231">
        <f t="shared" si="0"/>
        <v>0</v>
      </c>
      <c r="J48" s="231">
        <f t="shared" si="1"/>
        <v>0</v>
      </c>
      <c r="K48" s="231">
        <f t="shared" si="2"/>
        <v>0</v>
      </c>
    </row>
    <row r="49" spans="1:11" ht="15" customHeight="1">
      <c r="A49" s="181" t="s">
        <v>902</v>
      </c>
      <c r="B49" s="179" t="s">
        <v>665</v>
      </c>
      <c r="C49" s="231"/>
      <c r="D49" s="231"/>
      <c r="E49" s="231"/>
      <c r="F49" s="231"/>
      <c r="G49" s="231"/>
      <c r="H49" s="231"/>
      <c r="I49" s="231">
        <f t="shared" si="0"/>
        <v>0</v>
      </c>
      <c r="J49" s="231">
        <f t="shared" si="1"/>
        <v>0</v>
      </c>
      <c r="K49" s="231">
        <f t="shared" si="2"/>
        <v>0</v>
      </c>
    </row>
    <row r="50" spans="1:11" s="350" customFormat="1" ht="15" customHeight="1">
      <c r="A50" s="55" t="s">
        <v>52</v>
      </c>
      <c r="B50" s="66" t="s">
        <v>741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  <c r="H50" s="233">
        <v>0</v>
      </c>
      <c r="I50" s="231">
        <f t="shared" si="0"/>
        <v>0</v>
      </c>
      <c r="J50" s="231">
        <f t="shared" si="1"/>
        <v>0</v>
      </c>
      <c r="K50" s="231">
        <f t="shared" si="2"/>
        <v>0</v>
      </c>
    </row>
    <row r="51" spans="1:11" ht="15" customHeight="1">
      <c r="A51" s="227" t="s">
        <v>113</v>
      </c>
      <c r="B51" s="223"/>
      <c r="C51" s="234"/>
      <c r="D51" s="234"/>
      <c r="E51" s="234"/>
      <c r="F51" s="234"/>
      <c r="G51" s="234"/>
      <c r="H51" s="234"/>
      <c r="I51" s="425">
        <f t="shared" si="0"/>
        <v>0</v>
      </c>
      <c r="J51" s="425">
        <f t="shared" si="1"/>
        <v>0</v>
      </c>
      <c r="K51" s="425">
        <f t="shared" si="2"/>
        <v>0</v>
      </c>
    </row>
    <row r="52" spans="1:11" ht="15" customHeight="1">
      <c r="A52" s="178" t="s">
        <v>683</v>
      </c>
      <c r="B52" s="179" t="s">
        <v>684</v>
      </c>
      <c r="C52" s="231"/>
      <c r="D52" s="231"/>
      <c r="E52" s="231"/>
      <c r="F52" s="231"/>
      <c r="G52" s="231"/>
      <c r="H52" s="231"/>
      <c r="I52" s="231">
        <f t="shared" si="0"/>
        <v>0</v>
      </c>
      <c r="J52" s="231">
        <f t="shared" si="1"/>
        <v>0</v>
      </c>
      <c r="K52" s="231">
        <f t="shared" si="2"/>
        <v>0</v>
      </c>
    </row>
    <row r="53" spans="1:11" ht="15" customHeight="1">
      <c r="A53" s="178" t="s">
        <v>685</v>
      </c>
      <c r="B53" s="179" t="s">
        <v>686</v>
      </c>
      <c r="C53" s="231"/>
      <c r="D53" s="231"/>
      <c r="E53" s="231"/>
      <c r="F53" s="231"/>
      <c r="G53" s="231"/>
      <c r="H53" s="231"/>
      <c r="I53" s="231">
        <f t="shared" si="0"/>
        <v>0</v>
      </c>
      <c r="J53" s="231">
        <f t="shared" si="1"/>
        <v>0</v>
      </c>
      <c r="K53" s="231">
        <f t="shared" si="2"/>
        <v>0</v>
      </c>
    </row>
    <row r="54" spans="1:11" ht="15" customHeight="1">
      <c r="A54" s="178" t="s">
        <v>9</v>
      </c>
      <c r="B54" s="179" t="s">
        <v>687</v>
      </c>
      <c r="C54" s="231"/>
      <c r="D54" s="231"/>
      <c r="E54" s="231"/>
      <c r="F54" s="231"/>
      <c r="G54" s="231"/>
      <c r="H54" s="231"/>
      <c r="I54" s="231">
        <f t="shared" si="0"/>
        <v>0</v>
      </c>
      <c r="J54" s="231">
        <f t="shared" si="1"/>
        <v>0</v>
      </c>
      <c r="K54" s="231">
        <f t="shared" si="2"/>
        <v>0</v>
      </c>
    </row>
    <row r="55" spans="1:11" ht="15" customHeight="1">
      <c r="A55" s="178" t="s">
        <v>10</v>
      </c>
      <c r="B55" s="179" t="s">
        <v>688</v>
      </c>
      <c r="C55" s="231"/>
      <c r="D55" s="231"/>
      <c r="E55" s="231"/>
      <c r="F55" s="231"/>
      <c r="G55" s="231"/>
      <c r="H55" s="231"/>
      <c r="I55" s="231">
        <f t="shared" si="0"/>
        <v>0</v>
      </c>
      <c r="J55" s="231">
        <f t="shared" si="1"/>
        <v>0</v>
      </c>
      <c r="K55" s="231">
        <f t="shared" si="2"/>
        <v>0</v>
      </c>
    </row>
    <row r="56" spans="1:11" ht="15" customHeight="1">
      <c r="A56" s="178" t="s">
        <v>11</v>
      </c>
      <c r="B56" s="179" t="s">
        <v>689</v>
      </c>
      <c r="C56" s="231"/>
      <c r="D56" s="231"/>
      <c r="E56" s="231"/>
      <c r="F56" s="231"/>
      <c r="G56" s="231"/>
      <c r="H56" s="231"/>
      <c r="I56" s="231">
        <f t="shared" si="0"/>
        <v>0</v>
      </c>
      <c r="J56" s="231">
        <f t="shared" si="1"/>
        <v>0</v>
      </c>
      <c r="K56" s="231">
        <f t="shared" si="2"/>
        <v>0</v>
      </c>
    </row>
    <row r="57" spans="1:11" s="350" customFormat="1" ht="15" customHeight="1">
      <c r="A57" s="55" t="s">
        <v>46</v>
      </c>
      <c r="B57" s="66" t="s">
        <v>690</v>
      </c>
      <c r="C57" s="233">
        <v>0</v>
      </c>
      <c r="D57" s="233">
        <v>0</v>
      </c>
      <c r="E57" s="233">
        <v>0</v>
      </c>
      <c r="F57" s="233">
        <v>0</v>
      </c>
      <c r="G57" s="233">
        <v>0</v>
      </c>
      <c r="H57" s="233">
        <v>0</v>
      </c>
      <c r="I57" s="231">
        <f t="shared" si="0"/>
        <v>0</v>
      </c>
      <c r="J57" s="231">
        <f t="shared" si="1"/>
        <v>0</v>
      </c>
      <c r="K57" s="231">
        <f t="shared" si="2"/>
        <v>0</v>
      </c>
    </row>
    <row r="58" spans="1:11" ht="15" customHeight="1">
      <c r="A58" s="181" t="s">
        <v>28</v>
      </c>
      <c r="B58" s="179" t="s">
        <v>729</v>
      </c>
      <c r="C58" s="231"/>
      <c r="D58" s="231"/>
      <c r="E58" s="231"/>
      <c r="F58" s="231"/>
      <c r="G58" s="231"/>
      <c r="H58" s="231"/>
      <c r="I58" s="231">
        <f t="shared" si="0"/>
        <v>0</v>
      </c>
      <c r="J58" s="231">
        <f t="shared" si="1"/>
        <v>0</v>
      </c>
      <c r="K58" s="231">
        <f t="shared" si="2"/>
        <v>0</v>
      </c>
    </row>
    <row r="59" spans="1:11" ht="15" customHeight="1">
      <c r="A59" s="181" t="s">
        <v>29</v>
      </c>
      <c r="B59" s="179" t="s">
        <v>730</v>
      </c>
      <c r="C59" s="231"/>
      <c r="D59" s="231"/>
      <c r="E59" s="231"/>
      <c r="F59" s="231"/>
      <c r="G59" s="231"/>
      <c r="H59" s="231"/>
      <c r="I59" s="231">
        <f t="shared" si="0"/>
        <v>0</v>
      </c>
      <c r="J59" s="231">
        <f t="shared" si="1"/>
        <v>0</v>
      </c>
      <c r="K59" s="231">
        <f t="shared" si="2"/>
        <v>0</v>
      </c>
    </row>
    <row r="60" spans="1:11" ht="15" customHeight="1">
      <c r="A60" s="181" t="s">
        <v>731</v>
      </c>
      <c r="B60" s="179" t="s">
        <v>732</v>
      </c>
      <c r="C60" s="231"/>
      <c r="D60" s="231"/>
      <c r="E60" s="231"/>
      <c r="F60" s="231"/>
      <c r="G60" s="231"/>
      <c r="H60" s="231"/>
      <c r="I60" s="231">
        <f t="shared" si="0"/>
        <v>0</v>
      </c>
      <c r="J60" s="231">
        <f t="shared" si="1"/>
        <v>0</v>
      </c>
      <c r="K60" s="231">
        <f t="shared" si="2"/>
        <v>0</v>
      </c>
    </row>
    <row r="61" spans="1:11" ht="15" customHeight="1">
      <c r="A61" s="181" t="s">
        <v>30</v>
      </c>
      <c r="B61" s="179" t="s">
        <v>733</v>
      </c>
      <c r="C61" s="231"/>
      <c r="D61" s="231"/>
      <c r="E61" s="231"/>
      <c r="F61" s="231"/>
      <c r="G61" s="231"/>
      <c r="H61" s="231"/>
      <c r="I61" s="231">
        <f t="shared" si="0"/>
        <v>0</v>
      </c>
      <c r="J61" s="231">
        <f t="shared" si="1"/>
        <v>0</v>
      </c>
      <c r="K61" s="231">
        <f t="shared" si="2"/>
        <v>0</v>
      </c>
    </row>
    <row r="62" spans="1:11" ht="15" customHeight="1">
      <c r="A62" s="181" t="s">
        <v>734</v>
      </c>
      <c r="B62" s="179" t="s">
        <v>735</v>
      </c>
      <c r="C62" s="231"/>
      <c r="D62" s="231"/>
      <c r="E62" s="231"/>
      <c r="F62" s="231"/>
      <c r="G62" s="231"/>
      <c r="H62" s="231"/>
      <c r="I62" s="231">
        <f t="shared" si="0"/>
        <v>0</v>
      </c>
      <c r="J62" s="231">
        <f t="shared" si="1"/>
        <v>0</v>
      </c>
      <c r="K62" s="231">
        <f t="shared" si="2"/>
        <v>0</v>
      </c>
    </row>
    <row r="63" spans="1:11" s="350" customFormat="1" ht="15" customHeight="1">
      <c r="A63" s="55" t="s">
        <v>51</v>
      </c>
      <c r="B63" s="66" t="s">
        <v>736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  <c r="H63" s="233">
        <v>0</v>
      </c>
      <c r="I63" s="231">
        <f t="shared" si="0"/>
        <v>0</v>
      </c>
      <c r="J63" s="231">
        <f t="shared" si="1"/>
        <v>0</v>
      </c>
      <c r="K63" s="231">
        <f t="shared" si="2"/>
        <v>0</v>
      </c>
    </row>
    <row r="64" spans="1:11" ht="15" customHeight="1">
      <c r="A64" s="181" t="s">
        <v>742</v>
      </c>
      <c r="B64" s="179" t="s">
        <v>743</v>
      </c>
      <c r="C64" s="231"/>
      <c r="D64" s="231"/>
      <c r="E64" s="231"/>
      <c r="F64" s="231"/>
      <c r="G64" s="231"/>
      <c r="H64" s="231"/>
      <c r="I64" s="231">
        <f t="shared" si="0"/>
        <v>0</v>
      </c>
      <c r="J64" s="231">
        <f t="shared" si="1"/>
        <v>0</v>
      </c>
      <c r="K64" s="231">
        <f t="shared" si="2"/>
        <v>0</v>
      </c>
    </row>
    <row r="65" spans="1:11" ht="15" customHeight="1">
      <c r="A65" s="178" t="s">
        <v>33</v>
      </c>
      <c r="B65" s="179" t="s">
        <v>744</v>
      </c>
      <c r="C65" s="231"/>
      <c r="D65" s="231"/>
      <c r="E65" s="231"/>
      <c r="F65" s="231"/>
      <c r="G65" s="231"/>
      <c r="H65" s="231"/>
      <c r="I65" s="231">
        <f t="shared" si="0"/>
        <v>0</v>
      </c>
      <c r="J65" s="231">
        <f t="shared" si="1"/>
        <v>0</v>
      </c>
      <c r="K65" s="231">
        <f t="shared" si="2"/>
        <v>0</v>
      </c>
    </row>
    <row r="66" spans="1:11" ht="15" customHeight="1">
      <c r="A66" s="181" t="s">
        <v>34</v>
      </c>
      <c r="B66" s="179" t="s">
        <v>745</v>
      </c>
      <c r="C66" s="231"/>
      <c r="D66" s="231"/>
      <c r="E66" s="231"/>
      <c r="F66" s="231"/>
      <c r="G66" s="231"/>
      <c r="H66" s="231"/>
      <c r="I66" s="231">
        <f t="shared" si="0"/>
        <v>0</v>
      </c>
      <c r="J66" s="231">
        <f t="shared" si="1"/>
        <v>0</v>
      </c>
      <c r="K66" s="231">
        <f t="shared" si="2"/>
        <v>0</v>
      </c>
    </row>
    <row r="67" spans="1:11" s="350" customFormat="1" ht="15" customHeight="1">
      <c r="A67" s="55" t="s">
        <v>54</v>
      </c>
      <c r="B67" s="66" t="s">
        <v>746</v>
      </c>
      <c r="C67" s="233">
        <v>0</v>
      </c>
      <c r="D67" s="233">
        <v>0</v>
      </c>
      <c r="E67" s="233">
        <v>0</v>
      </c>
      <c r="F67" s="233">
        <v>0</v>
      </c>
      <c r="G67" s="233">
        <v>0</v>
      </c>
      <c r="H67" s="233">
        <v>0</v>
      </c>
      <c r="I67" s="231">
        <f t="shared" si="0"/>
        <v>0</v>
      </c>
      <c r="J67" s="231">
        <f t="shared" si="1"/>
        <v>0</v>
      </c>
      <c r="K67" s="231">
        <f t="shared" si="2"/>
        <v>0</v>
      </c>
    </row>
    <row r="68" spans="1:11" ht="15" customHeight="1">
      <c r="A68" s="227" t="s">
        <v>112</v>
      </c>
      <c r="B68" s="223"/>
      <c r="C68" s="234"/>
      <c r="D68" s="234"/>
      <c r="E68" s="234"/>
      <c r="F68" s="234"/>
      <c r="G68" s="234"/>
      <c r="H68" s="234"/>
      <c r="I68" s="425">
        <f t="shared" si="0"/>
        <v>0</v>
      </c>
      <c r="J68" s="425">
        <f t="shared" si="1"/>
        <v>0</v>
      </c>
      <c r="K68" s="425">
        <f t="shared" si="2"/>
        <v>0</v>
      </c>
    </row>
    <row r="69" spans="1:11" ht="14.25">
      <c r="A69" s="422" t="s">
        <v>53</v>
      </c>
      <c r="B69" s="423" t="s">
        <v>747</v>
      </c>
      <c r="C69" s="424">
        <f>C19+C33+C45+C50+C57+C63+C67</f>
        <v>0</v>
      </c>
      <c r="D69" s="424"/>
      <c r="E69" s="445">
        <f>SUM(E19+E33+E45+E50+E57+E63+E67)</f>
        <v>15877081</v>
      </c>
      <c r="F69" s="424">
        <f>F19+F33+F45+F50+F57+F63+F67</f>
        <v>0</v>
      </c>
      <c r="G69" s="424">
        <f>G19+G33+G45+G50+G57+G63+G67</f>
        <v>231000</v>
      </c>
      <c r="H69" s="424">
        <f>H19+H33+H45+H50+H57+H63+H67</f>
        <v>261011</v>
      </c>
      <c r="I69" s="424">
        <f t="shared" si="0"/>
        <v>0</v>
      </c>
      <c r="J69" s="424">
        <f>SUM(J45)</f>
        <v>17000000</v>
      </c>
      <c r="K69" s="424">
        <f t="shared" si="2"/>
        <v>16138092</v>
      </c>
    </row>
    <row r="70" spans="1:11" ht="14.25">
      <c r="A70" s="446" t="s">
        <v>164</v>
      </c>
      <c r="B70" s="418"/>
      <c r="C70" s="419"/>
      <c r="D70" s="419"/>
      <c r="E70" s="419"/>
      <c r="F70" s="419"/>
      <c r="G70" s="419"/>
      <c r="H70" s="419"/>
      <c r="I70" s="419">
        <f t="shared" si="0"/>
        <v>0</v>
      </c>
      <c r="J70" s="419">
        <f t="shared" si="1"/>
        <v>0</v>
      </c>
      <c r="K70" s="419">
        <f t="shared" si="2"/>
        <v>0</v>
      </c>
    </row>
    <row r="71" spans="1:11" ht="14.25">
      <c r="A71" s="446" t="s">
        <v>165</v>
      </c>
      <c r="B71" s="418"/>
      <c r="C71" s="419"/>
      <c r="D71" s="419"/>
      <c r="E71" s="419"/>
      <c r="F71" s="419"/>
      <c r="G71" s="419"/>
      <c r="H71" s="419"/>
      <c r="I71" s="419">
        <f t="shared" si="0"/>
        <v>0</v>
      </c>
      <c r="J71" s="419">
        <f t="shared" si="1"/>
        <v>0</v>
      </c>
      <c r="K71" s="419">
        <f t="shared" si="2"/>
        <v>0</v>
      </c>
    </row>
    <row r="72" spans="1:11" ht="14.25">
      <c r="A72" s="191" t="s">
        <v>35</v>
      </c>
      <c r="B72" s="178" t="s">
        <v>748</v>
      </c>
      <c r="C72" s="231"/>
      <c r="D72" s="231"/>
      <c r="E72" s="231"/>
      <c r="F72" s="231"/>
      <c r="G72" s="231"/>
      <c r="H72" s="231"/>
      <c r="I72" s="231">
        <f t="shared" si="0"/>
        <v>0</v>
      </c>
      <c r="J72" s="231">
        <f t="shared" si="1"/>
        <v>0</v>
      </c>
      <c r="K72" s="231">
        <f t="shared" si="2"/>
        <v>0</v>
      </c>
    </row>
    <row r="73" spans="1:11" ht="14.25">
      <c r="A73" s="181" t="s">
        <v>749</v>
      </c>
      <c r="B73" s="178" t="s">
        <v>750</v>
      </c>
      <c r="C73" s="231"/>
      <c r="D73" s="231"/>
      <c r="E73" s="231"/>
      <c r="F73" s="231"/>
      <c r="G73" s="231"/>
      <c r="H73" s="231"/>
      <c r="I73" s="231">
        <f aca="true" t="shared" si="3" ref="I73:I98">SUM(C73+F73)</f>
        <v>0</v>
      </c>
      <c r="J73" s="231">
        <f aca="true" t="shared" si="4" ref="J73:J98">SUM(D73+G73)</f>
        <v>0</v>
      </c>
      <c r="K73" s="231">
        <f aca="true" t="shared" si="5" ref="K73:K99">SUM(E73+H73)</f>
        <v>0</v>
      </c>
    </row>
    <row r="74" spans="1:11" ht="14.25">
      <c r="A74" s="191" t="s">
        <v>36</v>
      </c>
      <c r="B74" s="178" t="s">
        <v>751</v>
      </c>
      <c r="C74" s="231"/>
      <c r="D74" s="231"/>
      <c r="E74" s="231"/>
      <c r="F74" s="231"/>
      <c r="G74" s="231"/>
      <c r="H74" s="231"/>
      <c r="I74" s="231">
        <f t="shared" si="3"/>
        <v>0</v>
      </c>
      <c r="J74" s="231">
        <f t="shared" si="4"/>
        <v>0</v>
      </c>
      <c r="K74" s="231">
        <f t="shared" si="5"/>
        <v>0</v>
      </c>
    </row>
    <row r="75" spans="1:11" ht="14.25">
      <c r="A75" s="58" t="s">
        <v>55</v>
      </c>
      <c r="B75" s="55" t="s">
        <v>752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f t="shared" si="3"/>
        <v>0</v>
      </c>
      <c r="J75" s="231">
        <f t="shared" si="4"/>
        <v>0</v>
      </c>
      <c r="K75" s="231">
        <f t="shared" si="5"/>
        <v>0</v>
      </c>
    </row>
    <row r="76" spans="1:11" ht="14.25">
      <c r="A76" s="181" t="s">
        <v>37</v>
      </c>
      <c r="B76" s="178" t="s">
        <v>753</v>
      </c>
      <c r="C76" s="231"/>
      <c r="D76" s="231"/>
      <c r="E76" s="231"/>
      <c r="F76" s="231"/>
      <c r="G76" s="231"/>
      <c r="H76" s="231"/>
      <c r="I76" s="231">
        <f t="shared" si="3"/>
        <v>0</v>
      </c>
      <c r="J76" s="231">
        <f t="shared" si="4"/>
        <v>0</v>
      </c>
      <c r="K76" s="231">
        <f t="shared" si="5"/>
        <v>0</v>
      </c>
    </row>
    <row r="77" spans="1:11" ht="14.25">
      <c r="A77" s="191" t="s">
        <v>754</v>
      </c>
      <c r="B77" s="178" t="s">
        <v>755</v>
      </c>
      <c r="C77" s="231"/>
      <c r="D77" s="231"/>
      <c r="E77" s="231"/>
      <c r="F77" s="231"/>
      <c r="G77" s="231"/>
      <c r="H77" s="231"/>
      <c r="I77" s="231">
        <f t="shared" si="3"/>
        <v>0</v>
      </c>
      <c r="J77" s="231">
        <f t="shared" si="4"/>
        <v>0</v>
      </c>
      <c r="K77" s="231">
        <f t="shared" si="5"/>
        <v>0</v>
      </c>
    </row>
    <row r="78" spans="1:11" ht="14.25">
      <c r="A78" s="181" t="s">
        <v>38</v>
      </c>
      <c r="B78" s="178" t="s">
        <v>756</v>
      </c>
      <c r="C78" s="231"/>
      <c r="D78" s="231"/>
      <c r="E78" s="231"/>
      <c r="F78" s="231"/>
      <c r="G78" s="231"/>
      <c r="H78" s="231"/>
      <c r="I78" s="231">
        <f t="shared" si="3"/>
        <v>0</v>
      </c>
      <c r="J78" s="231">
        <f t="shared" si="4"/>
        <v>0</v>
      </c>
      <c r="K78" s="231">
        <f t="shared" si="5"/>
        <v>0</v>
      </c>
    </row>
    <row r="79" spans="1:11" ht="14.25">
      <c r="A79" s="191" t="s">
        <v>757</v>
      </c>
      <c r="B79" s="178" t="s">
        <v>758</v>
      </c>
      <c r="C79" s="231"/>
      <c r="D79" s="231"/>
      <c r="E79" s="231"/>
      <c r="F79" s="231"/>
      <c r="G79" s="231"/>
      <c r="H79" s="231"/>
      <c r="I79" s="231">
        <f t="shared" si="3"/>
        <v>0</v>
      </c>
      <c r="J79" s="231">
        <f t="shared" si="4"/>
        <v>0</v>
      </c>
      <c r="K79" s="231">
        <f t="shared" si="5"/>
        <v>0</v>
      </c>
    </row>
    <row r="80" spans="1:11" ht="14.25">
      <c r="A80" s="74" t="s">
        <v>56</v>
      </c>
      <c r="B80" s="55" t="s">
        <v>759</v>
      </c>
      <c r="C80" s="231"/>
      <c r="D80" s="231"/>
      <c r="E80" s="231"/>
      <c r="F80" s="231">
        <f>SUM(F76:F79)</f>
        <v>0</v>
      </c>
      <c r="G80" s="231">
        <f>SUM(G76:G79)</f>
        <v>0</v>
      </c>
      <c r="H80" s="231">
        <f>SUM(H76:H79)</f>
        <v>0</v>
      </c>
      <c r="I80" s="231">
        <f t="shared" si="3"/>
        <v>0</v>
      </c>
      <c r="J80" s="231">
        <f t="shared" si="4"/>
        <v>0</v>
      </c>
      <c r="K80" s="231">
        <f t="shared" si="5"/>
        <v>0</v>
      </c>
    </row>
    <row r="81" spans="1:11" ht="14.25">
      <c r="A81" s="178" t="s">
        <v>162</v>
      </c>
      <c r="B81" s="178" t="s">
        <v>760</v>
      </c>
      <c r="C81" s="231">
        <v>410737</v>
      </c>
      <c r="D81" s="231">
        <v>410737</v>
      </c>
      <c r="E81" s="231">
        <v>410737</v>
      </c>
      <c r="F81" s="231"/>
      <c r="G81" s="231"/>
      <c r="H81" s="231"/>
      <c r="I81" s="231">
        <f t="shared" si="3"/>
        <v>410737</v>
      </c>
      <c r="J81" s="231">
        <f t="shared" si="4"/>
        <v>410737</v>
      </c>
      <c r="K81" s="231">
        <f t="shared" si="5"/>
        <v>410737</v>
      </c>
    </row>
    <row r="82" spans="1:11" ht="14.25">
      <c r="A82" s="178" t="s">
        <v>163</v>
      </c>
      <c r="B82" s="178" t="s">
        <v>760</v>
      </c>
      <c r="C82" s="231"/>
      <c r="D82" s="231"/>
      <c r="E82" s="231"/>
      <c r="F82" s="231"/>
      <c r="G82" s="231"/>
      <c r="H82" s="231"/>
      <c r="I82" s="231">
        <f t="shared" si="3"/>
        <v>0</v>
      </c>
      <c r="J82" s="231">
        <f t="shared" si="4"/>
        <v>0</v>
      </c>
      <c r="K82" s="231">
        <f t="shared" si="5"/>
        <v>0</v>
      </c>
    </row>
    <row r="83" spans="1:11" ht="14.25">
      <c r="A83" s="178" t="s">
        <v>160</v>
      </c>
      <c r="B83" s="178" t="s">
        <v>761</v>
      </c>
      <c r="C83" s="231"/>
      <c r="D83" s="231"/>
      <c r="E83" s="231"/>
      <c r="F83" s="231"/>
      <c r="G83" s="231"/>
      <c r="H83" s="231"/>
      <c r="I83" s="231">
        <f t="shared" si="3"/>
        <v>0</v>
      </c>
      <c r="J83" s="231">
        <f t="shared" si="4"/>
        <v>0</v>
      </c>
      <c r="K83" s="231">
        <f t="shared" si="5"/>
        <v>0</v>
      </c>
    </row>
    <row r="84" spans="1:11" ht="14.25">
      <c r="A84" s="178" t="s">
        <v>161</v>
      </c>
      <c r="B84" s="178" t="s">
        <v>761</v>
      </c>
      <c r="C84" s="231"/>
      <c r="D84" s="231"/>
      <c r="E84" s="231"/>
      <c r="F84" s="231"/>
      <c r="G84" s="231"/>
      <c r="H84" s="231"/>
      <c r="I84" s="231">
        <f t="shared" si="3"/>
        <v>0</v>
      </c>
      <c r="J84" s="231">
        <f t="shared" si="4"/>
        <v>0</v>
      </c>
      <c r="K84" s="231">
        <f t="shared" si="5"/>
        <v>0</v>
      </c>
    </row>
    <row r="85" spans="1:11" ht="14.25">
      <c r="A85" s="55" t="s">
        <v>57</v>
      </c>
      <c r="B85" s="55" t="s">
        <v>762</v>
      </c>
      <c r="C85" s="56"/>
      <c r="D85" s="56"/>
      <c r="E85" s="56"/>
      <c r="F85" s="56">
        <f>SUM(F81:F84)</f>
        <v>0</v>
      </c>
      <c r="G85" s="56">
        <f>SUM(G81:G84)</f>
        <v>0</v>
      </c>
      <c r="H85" s="56">
        <f>SUM(H81:H84)</f>
        <v>0</v>
      </c>
      <c r="I85" s="231">
        <f t="shared" si="3"/>
        <v>0</v>
      </c>
      <c r="J85" s="231">
        <f t="shared" si="4"/>
        <v>0</v>
      </c>
      <c r="K85" s="231">
        <f t="shared" si="5"/>
        <v>0</v>
      </c>
    </row>
    <row r="86" spans="1:11" ht="14.25">
      <c r="A86" s="191" t="s">
        <v>763</v>
      </c>
      <c r="B86" s="178" t="s">
        <v>764</v>
      </c>
      <c r="C86" s="231"/>
      <c r="D86" s="231"/>
      <c r="E86" s="231"/>
      <c r="F86" s="231"/>
      <c r="G86" s="231"/>
      <c r="H86" s="231"/>
      <c r="I86" s="231">
        <f t="shared" si="3"/>
        <v>0</v>
      </c>
      <c r="J86" s="231">
        <f t="shared" si="4"/>
        <v>0</v>
      </c>
      <c r="K86" s="231">
        <f t="shared" si="5"/>
        <v>0</v>
      </c>
    </row>
    <row r="87" spans="1:11" ht="14.25">
      <c r="A87" s="191" t="s">
        <v>765</v>
      </c>
      <c r="B87" s="178" t="s">
        <v>766</v>
      </c>
      <c r="C87" s="231"/>
      <c r="D87" s="231"/>
      <c r="E87" s="231"/>
      <c r="F87" s="231"/>
      <c r="G87" s="231"/>
      <c r="H87" s="231"/>
      <c r="I87" s="231">
        <f t="shared" si="3"/>
        <v>0</v>
      </c>
      <c r="J87" s="231">
        <f t="shared" si="4"/>
        <v>0</v>
      </c>
      <c r="K87" s="231">
        <f t="shared" si="5"/>
        <v>0</v>
      </c>
    </row>
    <row r="88" spans="1:11" ht="14.25">
      <c r="A88" s="191" t="s">
        <v>767</v>
      </c>
      <c r="B88" s="178" t="s">
        <v>768</v>
      </c>
      <c r="C88" s="231">
        <v>172865463</v>
      </c>
      <c r="D88" s="231">
        <v>172865463</v>
      </c>
      <c r="E88" s="231">
        <v>167854612</v>
      </c>
      <c r="F88" s="231"/>
      <c r="G88" s="231"/>
      <c r="H88" s="231"/>
      <c r="I88" s="231">
        <f t="shared" si="3"/>
        <v>172865463</v>
      </c>
      <c r="J88" s="231">
        <f t="shared" si="4"/>
        <v>172865463</v>
      </c>
      <c r="K88" s="231">
        <f t="shared" si="5"/>
        <v>167854612</v>
      </c>
    </row>
    <row r="89" spans="1:11" ht="14.25">
      <c r="A89" s="191" t="s">
        <v>769</v>
      </c>
      <c r="B89" s="178" t="s">
        <v>770</v>
      </c>
      <c r="C89" s="231"/>
      <c r="D89" s="231"/>
      <c r="E89" s="231"/>
      <c r="F89" s="231"/>
      <c r="G89" s="231"/>
      <c r="H89" s="231"/>
      <c r="I89" s="231">
        <f t="shared" si="3"/>
        <v>0</v>
      </c>
      <c r="J89" s="231">
        <f t="shared" si="4"/>
        <v>0</v>
      </c>
      <c r="K89" s="231">
        <f t="shared" si="5"/>
        <v>0</v>
      </c>
    </row>
    <row r="90" spans="1:11" ht="14.25">
      <c r="A90" s="181" t="s">
        <v>39</v>
      </c>
      <c r="B90" s="178" t="s">
        <v>771</v>
      </c>
      <c r="C90" s="231"/>
      <c r="D90" s="231"/>
      <c r="E90" s="231"/>
      <c r="F90" s="231"/>
      <c r="G90" s="231"/>
      <c r="H90" s="231"/>
      <c r="I90" s="231">
        <f t="shared" si="3"/>
        <v>0</v>
      </c>
      <c r="J90" s="231">
        <f t="shared" si="4"/>
        <v>0</v>
      </c>
      <c r="K90" s="231">
        <f t="shared" si="5"/>
        <v>0</v>
      </c>
    </row>
    <row r="91" spans="1:11" ht="14.25">
      <c r="A91" s="58" t="s">
        <v>58</v>
      </c>
      <c r="B91" s="55" t="s">
        <v>773</v>
      </c>
      <c r="C91" s="56">
        <f>SUM(C81+C88)</f>
        <v>173276200</v>
      </c>
      <c r="D91" s="56">
        <f>SUM(D81:D90)</f>
        <v>173276200</v>
      </c>
      <c r="E91" s="56">
        <f>SUM(E81:E90)</f>
        <v>168265349</v>
      </c>
      <c r="F91" s="56">
        <f>SUM(F86:F90)</f>
        <v>0</v>
      </c>
      <c r="G91" s="56">
        <f>SUM(G86:G90)</f>
        <v>0</v>
      </c>
      <c r="H91" s="56">
        <f>SUM(H86:H90)</f>
        <v>0</v>
      </c>
      <c r="I91" s="231">
        <f t="shared" si="3"/>
        <v>173276200</v>
      </c>
      <c r="J91" s="231">
        <f t="shared" si="4"/>
        <v>173276200</v>
      </c>
      <c r="K91" s="231">
        <f t="shared" si="5"/>
        <v>168265349</v>
      </c>
    </row>
    <row r="92" spans="1:11" ht="14.25">
      <c r="A92" s="181" t="s">
        <v>774</v>
      </c>
      <c r="B92" s="178" t="s">
        <v>775</v>
      </c>
      <c r="C92" s="231"/>
      <c r="D92" s="231"/>
      <c r="E92" s="231"/>
      <c r="F92" s="231"/>
      <c r="G92" s="231"/>
      <c r="H92" s="231"/>
      <c r="I92" s="231">
        <f t="shared" si="3"/>
        <v>0</v>
      </c>
      <c r="J92" s="231">
        <f t="shared" si="4"/>
        <v>0</v>
      </c>
      <c r="K92" s="231">
        <f t="shared" si="5"/>
        <v>0</v>
      </c>
    </row>
    <row r="93" spans="1:11" ht="14.25">
      <c r="A93" s="181" t="s">
        <v>776</v>
      </c>
      <c r="B93" s="178" t="s">
        <v>777</v>
      </c>
      <c r="C93" s="231"/>
      <c r="D93" s="231"/>
      <c r="E93" s="231"/>
      <c r="F93" s="231"/>
      <c r="G93" s="231"/>
      <c r="H93" s="231"/>
      <c r="I93" s="231">
        <f t="shared" si="3"/>
        <v>0</v>
      </c>
      <c r="J93" s="231">
        <f t="shared" si="4"/>
        <v>0</v>
      </c>
      <c r="K93" s="231">
        <f t="shared" si="5"/>
        <v>0</v>
      </c>
    </row>
    <row r="94" spans="1:11" ht="14.25">
      <c r="A94" s="191" t="s">
        <v>778</v>
      </c>
      <c r="B94" s="178" t="s">
        <v>779</v>
      </c>
      <c r="C94" s="231"/>
      <c r="D94" s="231"/>
      <c r="E94" s="231"/>
      <c r="F94" s="231"/>
      <c r="G94" s="231"/>
      <c r="H94" s="231"/>
      <c r="I94" s="231">
        <f t="shared" si="3"/>
        <v>0</v>
      </c>
      <c r="J94" s="231">
        <f t="shared" si="4"/>
        <v>0</v>
      </c>
      <c r="K94" s="231">
        <f t="shared" si="5"/>
        <v>0</v>
      </c>
    </row>
    <row r="95" spans="1:11" ht="14.25">
      <c r="A95" s="191" t="s">
        <v>40</v>
      </c>
      <c r="B95" s="178" t="s">
        <v>780</v>
      </c>
      <c r="C95" s="231"/>
      <c r="D95" s="231"/>
      <c r="E95" s="231"/>
      <c r="F95" s="231"/>
      <c r="G95" s="231"/>
      <c r="H95" s="231"/>
      <c r="I95" s="231">
        <f t="shared" si="3"/>
        <v>0</v>
      </c>
      <c r="J95" s="231">
        <f t="shared" si="4"/>
        <v>0</v>
      </c>
      <c r="K95" s="231">
        <f t="shared" si="5"/>
        <v>0</v>
      </c>
    </row>
    <row r="96" spans="1:11" ht="14.25">
      <c r="A96" s="74" t="s">
        <v>59</v>
      </c>
      <c r="B96" s="55" t="s">
        <v>781</v>
      </c>
      <c r="C96" s="231"/>
      <c r="D96" s="231"/>
      <c r="E96" s="231"/>
      <c r="F96" s="231">
        <f>SUM(F92:F95)</f>
        <v>0</v>
      </c>
      <c r="G96" s="231">
        <f>SUM(G92:G95)</f>
        <v>0</v>
      </c>
      <c r="H96" s="231">
        <f>SUM(H92:H95)</f>
        <v>0</v>
      </c>
      <c r="I96" s="231">
        <f t="shared" si="3"/>
        <v>0</v>
      </c>
      <c r="J96" s="231">
        <f t="shared" si="4"/>
        <v>0</v>
      </c>
      <c r="K96" s="231">
        <f t="shared" si="5"/>
        <v>0</v>
      </c>
    </row>
    <row r="97" spans="1:11" ht="14.25">
      <c r="A97" s="58" t="s">
        <v>782</v>
      </c>
      <c r="B97" s="55" t="s">
        <v>783</v>
      </c>
      <c r="C97" s="231"/>
      <c r="D97" s="231"/>
      <c r="E97" s="231"/>
      <c r="F97" s="231"/>
      <c r="G97" s="231"/>
      <c r="H97" s="231"/>
      <c r="I97" s="231">
        <f t="shared" si="3"/>
        <v>0</v>
      </c>
      <c r="J97" s="231">
        <f t="shared" si="4"/>
        <v>0</v>
      </c>
      <c r="K97" s="231">
        <f t="shared" si="5"/>
        <v>0</v>
      </c>
    </row>
    <row r="98" spans="1:11" ht="14.25">
      <c r="A98" s="447" t="s">
        <v>60</v>
      </c>
      <c r="B98" s="448" t="s">
        <v>784</v>
      </c>
      <c r="C98" s="445">
        <f>SUM(C91:C97)</f>
        <v>173276200</v>
      </c>
      <c r="D98" s="445">
        <f>SUM(D91:D97)</f>
        <v>173276200</v>
      </c>
      <c r="E98" s="445">
        <f>SUM(E91:E97)</f>
        <v>168265349</v>
      </c>
      <c r="F98" s="424">
        <f>F75+F80+F85+F91+F96</f>
        <v>0</v>
      </c>
      <c r="G98" s="424">
        <f>G75+G80+G85+G91+G96</f>
        <v>0</v>
      </c>
      <c r="H98" s="424">
        <f>H75+H80+H85+H91+H96</f>
        <v>0</v>
      </c>
      <c r="I98" s="424">
        <f t="shared" si="3"/>
        <v>173276200</v>
      </c>
      <c r="J98" s="424">
        <f t="shared" si="4"/>
        <v>173276200</v>
      </c>
      <c r="K98" s="424">
        <f t="shared" si="5"/>
        <v>168265349</v>
      </c>
    </row>
    <row r="99" spans="1:11" ht="14.25">
      <c r="A99" s="364" t="s">
        <v>42</v>
      </c>
      <c r="B99" s="406"/>
      <c r="C99" s="385">
        <f>SUM(+C69+C98)</f>
        <v>173276200</v>
      </c>
      <c r="D99" s="385">
        <f>SUM(D19+D33+D45+D50+D57+D63+D67+D98)</f>
        <v>190045200</v>
      </c>
      <c r="E99" s="385">
        <f>SUM(E19+E33+E45+E50+E57+E63+E67+E98)</f>
        <v>184142430</v>
      </c>
      <c r="F99" s="401"/>
      <c r="G99" s="401"/>
      <c r="H99" s="401"/>
      <c r="I99" s="385">
        <f>SUM(I98)</f>
        <v>173276200</v>
      </c>
      <c r="J99" s="401">
        <f>SUM(J98+J69)</f>
        <v>190276200</v>
      </c>
      <c r="K99" s="401">
        <f t="shared" si="5"/>
        <v>184142430</v>
      </c>
    </row>
    <row r="109" ht="14.25">
      <c r="A109" s="44" t="s">
        <v>903</v>
      </c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5"/>
  <sheetViews>
    <sheetView view="pageBreakPreview" zoomScale="102" zoomScaleSheetLayoutView="102" zoomScalePageLayoutView="0" workbookViewId="0" topLeftCell="B85">
      <selection activeCell="I99" sqref="I99"/>
    </sheetView>
  </sheetViews>
  <sheetFormatPr defaultColWidth="9.140625" defaultRowHeight="15"/>
  <cols>
    <col min="1" max="1" width="92.421875" style="44" customWidth="1"/>
    <col min="2" max="2" width="9.140625" style="44" customWidth="1"/>
    <col min="3" max="5" width="14.8515625" style="44" bestFit="1" customWidth="1"/>
    <col min="6" max="6" width="12.28125" style="44" customWidth="1"/>
    <col min="7" max="7" width="14.140625" style="44" bestFit="1" customWidth="1"/>
    <col min="8" max="8" width="13.28125" style="44" bestFit="1" customWidth="1"/>
    <col min="9" max="9" width="15.421875" style="44" bestFit="1" customWidth="1"/>
    <col min="10" max="11" width="14.8515625" style="44" bestFit="1" customWidth="1"/>
    <col min="12" max="16384" width="9.140625" style="44" customWidth="1"/>
  </cols>
  <sheetData>
    <row r="1" spans="1:11" ht="24" customHeight="1">
      <c r="A1" s="465" t="s">
        <v>939</v>
      </c>
      <c r="B1" s="466"/>
      <c r="C1" s="466"/>
      <c r="D1" s="466"/>
      <c r="E1" s="466"/>
      <c r="F1" s="467"/>
      <c r="G1" s="468"/>
      <c r="H1" s="468"/>
      <c r="I1" s="468"/>
      <c r="J1" s="468"/>
      <c r="K1" s="468"/>
    </row>
    <row r="2" spans="1:11" ht="24" customHeight="1">
      <c r="A2" s="469" t="s">
        <v>901</v>
      </c>
      <c r="B2" s="466"/>
      <c r="C2" s="466"/>
      <c r="D2" s="466"/>
      <c r="E2" s="466"/>
      <c r="F2" s="467"/>
      <c r="G2" s="468"/>
      <c r="H2" s="468"/>
      <c r="I2" s="468"/>
      <c r="J2" s="468"/>
      <c r="K2" s="468"/>
    </row>
    <row r="3" spans="1:9" ht="14.25">
      <c r="A3" s="171"/>
      <c r="I3" s="44" t="s">
        <v>229</v>
      </c>
    </row>
    <row r="4" ht="14.25">
      <c r="A4" s="46" t="s">
        <v>185</v>
      </c>
    </row>
    <row r="5" spans="1:11" ht="30" customHeight="1">
      <c r="A5" s="470" t="s">
        <v>480</v>
      </c>
      <c r="B5" s="472" t="s">
        <v>481</v>
      </c>
      <c r="C5" s="509" t="s">
        <v>114</v>
      </c>
      <c r="D5" s="509"/>
      <c r="E5" s="509"/>
      <c r="F5" s="509" t="s">
        <v>115</v>
      </c>
      <c r="G5" s="509"/>
      <c r="H5" s="509"/>
      <c r="I5" s="477" t="s">
        <v>198</v>
      </c>
      <c r="J5" s="477"/>
      <c r="K5" s="477"/>
    </row>
    <row r="6" spans="1:11" ht="26.25" customHeight="1">
      <c r="A6" s="507"/>
      <c r="B6" s="508"/>
      <c r="C6" s="172" t="s">
        <v>201</v>
      </c>
      <c r="D6" s="172" t="s">
        <v>267</v>
      </c>
      <c r="E6" s="173" t="s">
        <v>268</v>
      </c>
      <c r="F6" s="172" t="s">
        <v>201</v>
      </c>
      <c r="G6" s="172" t="s">
        <v>267</v>
      </c>
      <c r="H6" s="173" t="s">
        <v>268</v>
      </c>
      <c r="I6" s="172" t="s">
        <v>201</v>
      </c>
      <c r="J6" s="172" t="s">
        <v>267</v>
      </c>
      <c r="K6" s="173" t="s">
        <v>268</v>
      </c>
    </row>
    <row r="7" spans="1:11" ht="15" customHeight="1">
      <c r="A7" s="177" t="s">
        <v>660</v>
      </c>
      <c r="B7" s="179" t="s">
        <v>661</v>
      </c>
      <c r="C7" s="231">
        <f>SUM('9.sz.önk.bev.'!C7+'10.sz.Hiv.bev.'!C7+'11.sz.Ovi bev.'!C7)</f>
        <v>151765079</v>
      </c>
      <c r="D7" s="231">
        <f>SUM('9.sz.önk.bev.'!D7+'10.sz.Hiv.bev.'!D7+'11.sz.Ovi bev.'!D7)</f>
        <v>151765079</v>
      </c>
      <c r="E7" s="231">
        <f>SUM('9.sz.önk.bev.'!E7+'10.sz.Hiv.bev.'!E7+'11.sz.Ovi bev.'!E7)</f>
        <v>152765079</v>
      </c>
      <c r="F7" s="231">
        <f>SUM('9.sz.önk.bev.'!F7+'10.sz.Hiv.bev.'!F7+'11.sz.Ovi bev.'!F7)</f>
        <v>0</v>
      </c>
      <c r="G7" s="231">
        <f>SUM('9.sz.önk.bev.'!G7+'10.sz.Hiv.bev.'!G7+'11.sz.Ovi bev.'!G7)</f>
        <v>0</v>
      </c>
      <c r="H7" s="231">
        <f>SUM('9.sz.önk.bev.'!H7+'10.sz.Hiv.bev.'!H7+'11.sz.Ovi bev.'!H7)</f>
        <v>0</v>
      </c>
      <c r="I7" s="231">
        <f>SUM('9.sz.önk.bev.'!I7+'10.sz.Hiv.bev.'!I7+'11.sz.Ovi bev.'!I7)</f>
        <v>151765079</v>
      </c>
      <c r="J7" s="231">
        <f>SUM('9.sz.önk.bev.'!J7+'10.sz.Hiv.bev.'!J7+'11.sz.Ovi bev.'!J7)</f>
        <v>151765079</v>
      </c>
      <c r="K7" s="231">
        <f>SUM('9.sz.önk.bev.'!K7+'10.sz.Hiv.bev.'!K7+'11.sz.Ovi bev.'!K7)</f>
        <v>152765079</v>
      </c>
    </row>
    <row r="8" spans="1:11" ht="15" customHeight="1">
      <c r="A8" s="178" t="s">
        <v>662</v>
      </c>
      <c r="B8" s="179" t="s">
        <v>663</v>
      </c>
      <c r="C8" s="231">
        <f>SUM('9.sz.önk.bev.'!C8+'10.sz.Hiv.bev.'!C8+'11.sz.Ovi bev.'!C8)</f>
        <v>103412824</v>
      </c>
      <c r="D8" s="231">
        <f>SUM('9.sz.önk.bev.'!D8+'10.sz.Hiv.bev.'!D8+'11.sz.Ovi bev.'!D8)</f>
        <v>105798634</v>
      </c>
      <c r="E8" s="231">
        <f>SUM('9.sz.önk.bev.'!E8+'10.sz.Hiv.bev.'!E8+'11.sz.Ovi bev.'!E8)</f>
        <v>101563749</v>
      </c>
      <c r="F8" s="231">
        <f>SUM('9.sz.önk.bev.'!F8+'10.sz.Hiv.bev.'!F8+'11.sz.Ovi bev.'!F8)</f>
        <v>0</v>
      </c>
      <c r="G8" s="231">
        <f>SUM('9.sz.önk.bev.'!G8+'10.sz.Hiv.bev.'!G8+'11.sz.Ovi bev.'!G8)</f>
        <v>0</v>
      </c>
      <c r="H8" s="231">
        <f>SUM('9.sz.önk.bev.'!H8+'10.sz.Hiv.bev.'!H8+'11.sz.Ovi bev.'!H8)</f>
        <v>0</v>
      </c>
      <c r="I8" s="231">
        <f>SUM('9.sz.önk.bev.'!I8+'10.sz.Hiv.bev.'!I8+'11.sz.Ovi bev.'!I8)</f>
        <v>103412824</v>
      </c>
      <c r="J8" s="231">
        <f>SUM('9.sz.önk.bev.'!J8+'10.sz.Hiv.bev.'!J8+'11.sz.Ovi bev.'!J8)</f>
        <v>105798634</v>
      </c>
      <c r="K8" s="231">
        <f>SUM('9.sz.önk.bev.'!K8+'10.sz.Hiv.bev.'!K8+'11.sz.Ovi bev.'!K8)</f>
        <v>101563749</v>
      </c>
    </row>
    <row r="9" spans="1:11" ht="15" customHeight="1">
      <c r="A9" s="178" t="s">
        <v>664</v>
      </c>
      <c r="B9" s="179" t="s">
        <v>667</v>
      </c>
      <c r="C9" s="231">
        <f>SUM('9.sz.önk.bev.'!C9+'10.sz.Hiv.bev.'!C9+'11.sz.Ovi bev.'!C9)</f>
        <v>70487421</v>
      </c>
      <c r="D9" s="231">
        <f>SUM('9.sz.önk.bev.'!D9+'10.sz.Hiv.bev.'!D9+'11.sz.Ovi bev.'!D9)</f>
        <v>70487421</v>
      </c>
      <c r="E9" s="231">
        <f>SUM('9.sz.önk.bev.'!E9+'10.sz.Hiv.bev.'!E9+'11.sz.Ovi bev.'!E9)</f>
        <v>68624342</v>
      </c>
      <c r="F9" s="231">
        <f>SUM('9.sz.önk.bev.'!F9+'10.sz.Hiv.bev.'!F9+'11.sz.Ovi bev.'!F9)</f>
        <v>0</v>
      </c>
      <c r="G9" s="231">
        <f>SUM('9.sz.önk.bev.'!G9+'10.sz.Hiv.bev.'!G9+'11.sz.Ovi bev.'!G9)</f>
        <v>0</v>
      </c>
      <c r="H9" s="231">
        <f>SUM('9.sz.önk.bev.'!H9+'10.sz.Hiv.bev.'!H9+'11.sz.Ovi bev.'!H9)</f>
        <v>0</v>
      </c>
      <c r="I9" s="231">
        <f>SUM('9.sz.önk.bev.'!I9+'10.sz.Hiv.bev.'!I9+'11.sz.Ovi bev.'!I9)</f>
        <v>70487421</v>
      </c>
      <c r="J9" s="231">
        <f>SUM('9.sz.önk.bev.'!J9+'10.sz.Hiv.bev.'!J9+'11.sz.Ovi bev.'!J9)</f>
        <v>70487421</v>
      </c>
      <c r="K9" s="231">
        <f>SUM('9.sz.önk.bev.'!K9+'10.sz.Hiv.bev.'!K9+'11.sz.Ovi bev.'!K9)</f>
        <v>68624342</v>
      </c>
    </row>
    <row r="10" spans="1:11" ht="15" customHeight="1">
      <c r="A10" s="178" t="s">
        <v>668</v>
      </c>
      <c r="B10" s="179" t="s">
        <v>669</v>
      </c>
      <c r="C10" s="231">
        <f>SUM('9.sz.önk.bev.'!C10+'10.sz.Hiv.bev.'!C10+'11.sz.Ovi bev.'!C10)</f>
        <v>6612000</v>
      </c>
      <c r="D10" s="231">
        <f>SUM('9.sz.önk.bev.'!D10+'10.sz.Hiv.bev.'!D10+'11.sz.Ovi bev.'!D10)</f>
        <v>6612000</v>
      </c>
      <c r="E10" s="231">
        <f>SUM('9.sz.önk.bev.'!E10+'10.sz.Hiv.bev.'!E10+'11.sz.Ovi bev.'!E10)</f>
        <v>6612000</v>
      </c>
      <c r="F10" s="231">
        <f>SUM('9.sz.önk.bev.'!F10+'10.sz.Hiv.bev.'!F10+'11.sz.Ovi bev.'!F10)</f>
        <v>0</v>
      </c>
      <c r="G10" s="231">
        <f>SUM('9.sz.önk.bev.'!G10+'10.sz.Hiv.bev.'!G10+'11.sz.Ovi bev.'!G10)</f>
        <v>0</v>
      </c>
      <c r="H10" s="231">
        <f>SUM('9.sz.önk.bev.'!H10+'10.sz.Hiv.bev.'!H10+'11.sz.Ovi bev.'!H10)</f>
        <v>0</v>
      </c>
      <c r="I10" s="231">
        <f>SUM('9.sz.önk.bev.'!I10+'10.sz.Hiv.bev.'!I10+'11.sz.Ovi bev.'!I10)</f>
        <v>6612000</v>
      </c>
      <c r="J10" s="231">
        <f>SUM('9.sz.önk.bev.'!J10+'10.sz.Hiv.bev.'!J10+'11.sz.Ovi bev.'!J10)</f>
        <v>6612000</v>
      </c>
      <c r="K10" s="231">
        <f>SUM('9.sz.önk.bev.'!K10+'10.sz.Hiv.bev.'!K10+'11.sz.Ovi bev.'!K10)</f>
        <v>6612000</v>
      </c>
    </row>
    <row r="11" spans="1:11" ht="15" customHeight="1">
      <c r="A11" s="178" t="s">
        <v>670</v>
      </c>
      <c r="B11" s="179" t="s">
        <v>671</v>
      </c>
      <c r="C11" s="231">
        <f>SUM('9.sz.önk.bev.'!C11+'10.sz.Hiv.bev.'!C11+'11.sz.Ovi bev.'!C11)</f>
        <v>0</v>
      </c>
      <c r="D11" s="231">
        <f>SUM('9.sz.önk.bev.'!D11+'10.sz.Hiv.bev.'!D11+'11.sz.Ovi bev.'!D11)</f>
        <v>4011760</v>
      </c>
      <c r="E11" s="231">
        <f>SUM('9.sz.önk.bev.'!E11+'10.sz.Hiv.bev.'!E11+'11.sz.Ovi bev.'!E11)</f>
        <v>3850726</v>
      </c>
      <c r="F11" s="231">
        <f>SUM('9.sz.önk.bev.'!F11+'10.sz.Hiv.bev.'!F11+'11.sz.Ovi bev.'!F11)</f>
        <v>0</v>
      </c>
      <c r="G11" s="231">
        <f>SUM('9.sz.önk.bev.'!G11+'10.sz.Hiv.bev.'!G11+'11.sz.Ovi bev.'!G11)</f>
        <v>0</v>
      </c>
      <c r="H11" s="231">
        <f>SUM('9.sz.önk.bev.'!H11+'10.sz.Hiv.bev.'!H11+'11.sz.Ovi bev.'!H11)</f>
        <v>0</v>
      </c>
      <c r="I11" s="231">
        <f>SUM('9.sz.önk.bev.'!I11+'10.sz.Hiv.bev.'!I11+'11.sz.Ovi bev.'!I11)</f>
        <v>0</v>
      </c>
      <c r="J11" s="231">
        <f>SUM('9.sz.önk.bev.'!J11+'10.sz.Hiv.bev.'!J11+'11.sz.Ovi bev.'!J11)</f>
        <v>4011760</v>
      </c>
      <c r="K11" s="231">
        <f>SUM('9.sz.önk.bev.'!K11+'10.sz.Hiv.bev.'!K11+'11.sz.Ovi bev.'!K11)</f>
        <v>3850726</v>
      </c>
    </row>
    <row r="12" spans="1:11" ht="15" customHeight="1">
      <c r="A12" s="178" t="s">
        <v>672</v>
      </c>
      <c r="B12" s="179" t="s">
        <v>673</v>
      </c>
      <c r="C12" s="231">
        <f>SUM('9.sz.önk.bev.'!C12+'10.sz.Hiv.bev.'!C12+'11.sz.Ovi bev.'!C12)</f>
        <v>0</v>
      </c>
      <c r="D12" s="231">
        <f>SUM('9.sz.önk.bev.'!D12+'10.sz.Hiv.bev.'!D12+'11.sz.Ovi bev.'!D12)</f>
        <v>0</v>
      </c>
      <c r="E12" s="231">
        <f>SUM('9.sz.önk.bev.'!E12+'10.sz.Hiv.bev.'!E12+'11.sz.Ovi bev.'!E12)</f>
        <v>0</v>
      </c>
      <c r="F12" s="231">
        <f>SUM('9.sz.önk.bev.'!F12+'10.sz.Hiv.bev.'!F12+'11.sz.Ovi bev.'!F12)</f>
        <v>0</v>
      </c>
      <c r="G12" s="231">
        <f>SUM('9.sz.önk.bev.'!G12+'10.sz.Hiv.bev.'!G12+'11.sz.Ovi bev.'!G12)</f>
        <v>0</v>
      </c>
      <c r="H12" s="231">
        <f>SUM('9.sz.önk.bev.'!H12+'10.sz.Hiv.bev.'!H12+'11.sz.Ovi bev.'!H12)</f>
        <v>0</v>
      </c>
      <c r="I12" s="231">
        <f>SUM('9.sz.önk.bev.'!I12+'10.sz.Hiv.bev.'!I12+'11.sz.Ovi bev.'!I12)</f>
        <v>0</v>
      </c>
      <c r="J12" s="231">
        <f>SUM('9.sz.önk.bev.'!J12+'10.sz.Hiv.bev.'!J12+'11.sz.Ovi bev.'!J12)</f>
        <v>0</v>
      </c>
      <c r="K12" s="231">
        <f>SUM('9.sz.önk.bev.'!K12+'10.sz.Hiv.bev.'!K12+'11.sz.Ovi bev.'!K12)</f>
        <v>0</v>
      </c>
    </row>
    <row r="13" spans="1:11" ht="15" customHeight="1">
      <c r="A13" s="55" t="s">
        <v>44</v>
      </c>
      <c r="B13" s="66" t="s">
        <v>674</v>
      </c>
      <c r="C13" s="231">
        <f>SUM('9.sz.önk.bev.'!C13+'10.sz.Hiv.bev.'!C13+'11.sz.Ovi bev.'!C13)</f>
        <v>332277324</v>
      </c>
      <c r="D13" s="231">
        <f>SUM('9.sz.önk.bev.'!D13+'10.sz.Hiv.bev.'!D13+'11.sz.Ovi bev.'!D13)</f>
        <v>338674894</v>
      </c>
      <c r="E13" s="231">
        <f>SUM('9.sz.önk.bev.'!E13+'10.sz.Hiv.bev.'!E13+'11.sz.Ovi bev.'!E13)</f>
        <v>333415896</v>
      </c>
      <c r="F13" s="231">
        <f>SUM('9.sz.önk.bev.'!F13+'10.sz.Hiv.bev.'!F13+'11.sz.Ovi bev.'!F13)</f>
        <v>0</v>
      </c>
      <c r="G13" s="231">
        <f>SUM('9.sz.önk.bev.'!G13+'10.sz.Hiv.bev.'!G13+'11.sz.Ovi bev.'!G13)</f>
        <v>0</v>
      </c>
      <c r="H13" s="231">
        <f>SUM('9.sz.önk.bev.'!H13+'10.sz.Hiv.bev.'!H13+'11.sz.Ovi bev.'!H13)</f>
        <v>0</v>
      </c>
      <c r="I13" s="231">
        <f>SUM('9.sz.önk.bev.'!I13+'10.sz.Hiv.bev.'!I13+'11.sz.Ovi bev.'!I13)</f>
        <v>332277324</v>
      </c>
      <c r="J13" s="231">
        <f>SUM('9.sz.önk.bev.'!J13+'10.sz.Hiv.bev.'!J13+'11.sz.Ovi bev.'!J13)</f>
        <v>338674894</v>
      </c>
      <c r="K13" s="231">
        <f>SUM('9.sz.önk.bev.'!K13+'10.sz.Hiv.bev.'!K13+'11.sz.Ovi bev.'!K13)</f>
        <v>333415896</v>
      </c>
    </row>
    <row r="14" spans="1:11" ht="15" customHeight="1">
      <c r="A14" s="178" t="s">
        <v>675</v>
      </c>
      <c r="B14" s="179" t="s">
        <v>676</v>
      </c>
      <c r="C14" s="231">
        <f>SUM('9.sz.önk.bev.'!C14+'10.sz.Hiv.bev.'!C14+'11.sz.Ovi bev.'!C14)</f>
        <v>0</v>
      </c>
      <c r="D14" s="231">
        <f>SUM('9.sz.önk.bev.'!D14+'10.sz.Hiv.bev.'!D14+'11.sz.Ovi bev.'!D14)</f>
        <v>0</v>
      </c>
      <c r="E14" s="231">
        <f>SUM('9.sz.önk.bev.'!E14+'10.sz.Hiv.bev.'!E14+'11.sz.Ovi bev.'!E14)</f>
        <v>0</v>
      </c>
      <c r="F14" s="231">
        <f>SUM('9.sz.önk.bev.'!F14+'10.sz.Hiv.bev.'!F14+'11.sz.Ovi bev.'!F14)</f>
        <v>0</v>
      </c>
      <c r="G14" s="231">
        <f>SUM('9.sz.önk.bev.'!G14+'10.sz.Hiv.bev.'!G14+'11.sz.Ovi bev.'!G14)</f>
        <v>0</v>
      </c>
      <c r="H14" s="231">
        <f>SUM('9.sz.önk.bev.'!H14+'10.sz.Hiv.bev.'!H14+'11.sz.Ovi bev.'!H14)</f>
        <v>0</v>
      </c>
      <c r="I14" s="231">
        <f>SUM('9.sz.önk.bev.'!I14+'10.sz.Hiv.bev.'!I14+'11.sz.Ovi bev.'!I14)</f>
        <v>0</v>
      </c>
      <c r="J14" s="231">
        <f>SUM('9.sz.önk.bev.'!J14+'10.sz.Hiv.bev.'!J14+'11.sz.Ovi bev.'!J14)</f>
        <v>0</v>
      </c>
      <c r="K14" s="231">
        <f>SUM('9.sz.önk.bev.'!K14+'10.sz.Hiv.bev.'!K14+'11.sz.Ovi bev.'!K14)</f>
        <v>0</v>
      </c>
    </row>
    <row r="15" spans="1:11" ht="15" customHeight="1">
      <c r="A15" s="178" t="s">
        <v>677</v>
      </c>
      <c r="B15" s="179" t="s">
        <v>678</v>
      </c>
      <c r="C15" s="231">
        <f>SUM('9.sz.önk.bev.'!C15+'10.sz.Hiv.bev.'!C15+'11.sz.Ovi bev.'!C15)</f>
        <v>0</v>
      </c>
      <c r="D15" s="231">
        <f>SUM('9.sz.önk.bev.'!D15+'10.sz.Hiv.bev.'!D15+'11.sz.Ovi bev.'!D15)</f>
        <v>0</v>
      </c>
      <c r="E15" s="231">
        <f>SUM('9.sz.önk.bev.'!E15+'10.sz.Hiv.bev.'!E15+'11.sz.Ovi bev.'!E15)</f>
        <v>0</v>
      </c>
      <c r="F15" s="231">
        <f>SUM('9.sz.önk.bev.'!F15+'10.sz.Hiv.bev.'!F15+'11.sz.Ovi bev.'!F15)</f>
        <v>0</v>
      </c>
      <c r="G15" s="231">
        <f>SUM('9.sz.önk.bev.'!G15+'10.sz.Hiv.bev.'!G15+'11.sz.Ovi bev.'!G15)</f>
        <v>0</v>
      </c>
      <c r="H15" s="231">
        <f>SUM('9.sz.önk.bev.'!H15+'10.sz.Hiv.bev.'!H15+'11.sz.Ovi bev.'!H15)</f>
        <v>0</v>
      </c>
      <c r="I15" s="231">
        <f>SUM('9.sz.önk.bev.'!I15+'10.sz.Hiv.bev.'!I15+'11.sz.Ovi bev.'!I15)</f>
        <v>0</v>
      </c>
      <c r="J15" s="231">
        <f>SUM('9.sz.önk.bev.'!J15+'10.sz.Hiv.bev.'!J15+'11.sz.Ovi bev.'!J15)</f>
        <v>0</v>
      </c>
      <c r="K15" s="231">
        <f>SUM('9.sz.önk.bev.'!K15+'10.sz.Hiv.bev.'!K15+'11.sz.Ovi bev.'!K15)</f>
        <v>0</v>
      </c>
    </row>
    <row r="16" spans="1:11" ht="15" customHeight="1">
      <c r="A16" s="178" t="s">
        <v>6</v>
      </c>
      <c r="B16" s="179" t="s">
        <v>679</v>
      </c>
      <c r="C16" s="231">
        <f>SUM('9.sz.önk.bev.'!C16+'10.sz.Hiv.bev.'!C16+'11.sz.Ovi bev.'!C16)</f>
        <v>0</v>
      </c>
      <c r="D16" s="231">
        <f>SUM('9.sz.önk.bev.'!D16+'10.sz.Hiv.bev.'!D16+'11.sz.Ovi bev.'!D16)</f>
        <v>0</v>
      </c>
      <c r="E16" s="231">
        <f>SUM('9.sz.önk.bev.'!E16+'10.sz.Hiv.bev.'!E16+'11.sz.Ovi bev.'!E16)</f>
        <v>0</v>
      </c>
      <c r="F16" s="231">
        <f>SUM('9.sz.önk.bev.'!F16+'10.sz.Hiv.bev.'!F16+'11.sz.Ovi bev.'!F16)</f>
        <v>0</v>
      </c>
      <c r="G16" s="231">
        <f>SUM('9.sz.önk.bev.'!G16+'10.sz.Hiv.bev.'!G16+'11.sz.Ovi bev.'!G16)</f>
        <v>0</v>
      </c>
      <c r="H16" s="231">
        <f>SUM('9.sz.önk.bev.'!H16+'10.sz.Hiv.bev.'!H16+'11.sz.Ovi bev.'!H16)</f>
        <v>0</v>
      </c>
      <c r="I16" s="231">
        <f>SUM('9.sz.önk.bev.'!I16+'10.sz.Hiv.bev.'!I16+'11.sz.Ovi bev.'!I16)</f>
        <v>0</v>
      </c>
      <c r="J16" s="231">
        <f>SUM('9.sz.önk.bev.'!J16+'10.sz.Hiv.bev.'!J16+'11.sz.Ovi bev.'!J16)</f>
        <v>0</v>
      </c>
      <c r="K16" s="231">
        <f>SUM('9.sz.önk.bev.'!K16+'10.sz.Hiv.bev.'!K16+'11.sz.Ovi bev.'!K16)</f>
        <v>0</v>
      </c>
    </row>
    <row r="17" spans="1:11" ht="15" customHeight="1">
      <c r="A17" s="178" t="s">
        <v>7</v>
      </c>
      <c r="B17" s="179" t="s">
        <v>680</v>
      </c>
      <c r="C17" s="231">
        <f>SUM('9.sz.önk.bev.'!C17+'10.sz.Hiv.bev.'!C17+'11.sz.Ovi bev.'!C17)</f>
        <v>0</v>
      </c>
      <c r="D17" s="231">
        <f>SUM('9.sz.önk.bev.'!D17+'10.sz.Hiv.bev.'!D17+'11.sz.Ovi bev.'!D17)</f>
        <v>0</v>
      </c>
      <c r="E17" s="231">
        <f>SUM('9.sz.önk.bev.'!E17+'10.sz.Hiv.bev.'!E17+'11.sz.Ovi bev.'!E17)</f>
        <v>0</v>
      </c>
      <c r="F17" s="231">
        <f>SUM('9.sz.önk.bev.'!F17+'10.sz.Hiv.bev.'!F17+'11.sz.Ovi bev.'!F17)</f>
        <v>0</v>
      </c>
      <c r="G17" s="231">
        <f>SUM('9.sz.önk.bev.'!G17+'10.sz.Hiv.bev.'!G17+'11.sz.Ovi bev.'!G17)</f>
        <v>0</v>
      </c>
      <c r="H17" s="231">
        <f>SUM('9.sz.önk.bev.'!H17+'10.sz.Hiv.bev.'!H17+'11.sz.Ovi bev.'!H17)</f>
        <v>0</v>
      </c>
      <c r="I17" s="231">
        <f>SUM('9.sz.önk.bev.'!I17+'10.sz.Hiv.bev.'!I17+'11.sz.Ovi bev.'!I17)</f>
        <v>0</v>
      </c>
      <c r="J17" s="231">
        <f>SUM('9.sz.önk.bev.'!J17+'10.sz.Hiv.bev.'!J17+'11.sz.Ovi bev.'!J17)</f>
        <v>0</v>
      </c>
      <c r="K17" s="231">
        <f>SUM('9.sz.önk.bev.'!K17+'10.sz.Hiv.bev.'!K17+'11.sz.Ovi bev.'!K17)</f>
        <v>0</v>
      </c>
    </row>
    <row r="18" spans="1:11" ht="15" customHeight="1">
      <c r="A18" s="178" t="s">
        <v>8</v>
      </c>
      <c r="B18" s="179" t="s">
        <v>681</v>
      </c>
      <c r="C18" s="231">
        <f>SUM('9.sz.önk.bev.'!C18+'10.sz.Hiv.bev.'!C18+'11.sz.Ovi bev.'!C18)</f>
        <v>18106000</v>
      </c>
      <c r="D18" s="231">
        <v>20998767</v>
      </c>
      <c r="E18" s="231">
        <f>SUM('9.sz.önk.bev.'!E18+'10.sz.Hiv.bev.'!E18+'11.sz.Ovi bev.'!E18)</f>
        <v>24893322</v>
      </c>
      <c r="F18" s="231">
        <f>SUM('9.sz.önk.bev.'!F18+'10.sz.Hiv.bev.'!F18+'11.sz.Ovi bev.'!F18)</f>
        <v>0</v>
      </c>
      <c r="G18" s="231">
        <f>SUM('9.sz.önk.bev.'!G18+'10.sz.Hiv.bev.'!G18+'11.sz.Ovi bev.'!G18)</f>
        <v>0</v>
      </c>
      <c r="H18" s="231">
        <f>SUM('9.sz.önk.bev.'!H18+'10.sz.Hiv.bev.'!H18+'11.sz.Ovi bev.'!H18)</f>
        <v>0</v>
      </c>
      <c r="I18" s="231">
        <f>SUM('9.sz.önk.bev.'!I18+'10.sz.Hiv.bev.'!I18+'11.sz.Ovi bev.'!I18)</f>
        <v>18106000</v>
      </c>
      <c r="J18" s="231">
        <f>SUM('9.sz.önk.bev.'!J18+'10.sz.Hiv.bev.'!J18+'11.sz.Ovi bev.'!J18)</f>
        <v>20787398</v>
      </c>
      <c r="K18" s="231">
        <f>SUM('9.sz.önk.bev.'!K18+'10.sz.Hiv.bev.'!K18+'11.sz.Ovi bev.'!K18)</f>
        <v>24893322</v>
      </c>
    </row>
    <row r="19" spans="1:11" ht="15" customHeight="1">
      <c r="A19" s="55" t="s">
        <v>45</v>
      </c>
      <c r="B19" s="66" t="s">
        <v>682</v>
      </c>
      <c r="C19" s="231">
        <f>SUM('9.sz.önk.bev.'!C19+'10.sz.Hiv.bev.'!C19+'11.sz.Ovi bev.'!C19)</f>
        <v>350383324</v>
      </c>
      <c r="D19" s="231">
        <v>339199977</v>
      </c>
      <c r="E19" s="231">
        <f>SUM('9.sz.önk.bev.'!E19+'10.sz.Hiv.bev.'!E19+'11.sz.Ovi bev.'!E19)</f>
        <v>358309218</v>
      </c>
      <c r="F19" s="231">
        <f>SUM('9.sz.önk.bev.'!F19+'10.sz.Hiv.bev.'!F19+'11.sz.Ovi bev.'!F19)</f>
        <v>0</v>
      </c>
      <c r="G19" s="231">
        <f>SUM('9.sz.önk.bev.'!G19+'10.sz.Hiv.bev.'!G19+'11.sz.Ovi bev.'!G19)</f>
        <v>0</v>
      </c>
      <c r="H19" s="231">
        <f>SUM('9.sz.önk.bev.'!H19+'10.sz.Hiv.bev.'!H19+'11.sz.Ovi bev.'!H19)</f>
        <v>0</v>
      </c>
      <c r="I19" s="231">
        <f>SUM('9.sz.önk.bev.'!I19+'10.sz.Hiv.bev.'!I19+'11.sz.Ovi bev.'!I19)</f>
        <v>350383324</v>
      </c>
      <c r="J19" s="231">
        <f>SUM('9.sz.önk.bev.'!J19+'10.sz.Hiv.bev.'!J19+'11.sz.Ovi bev.'!J19)</f>
        <v>338988608</v>
      </c>
      <c r="K19" s="231">
        <f>SUM('9.sz.önk.bev.'!K19+'10.sz.Hiv.bev.'!K19+'11.sz.Ovi bev.'!K19)</f>
        <v>358309218</v>
      </c>
    </row>
    <row r="20" spans="1:11" ht="15" customHeight="1">
      <c r="A20" s="178" t="s">
        <v>12</v>
      </c>
      <c r="B20" s="179" t="s">
        <v>691</v>
      </c>
      <c r="C20" s="231">
        <f>SUM('9.sz.önk.bev.'!C20+'10.sz.Hiv.bev.'!C20+'11.sz.Ovi bev.'!C20)</f>
        <v>0</v>
      </c>
      <c r="D20" s="231">
        <f>SUM('9.sz.önk.bev.'!D20+'10.sz.Hiv.bev.'!D20+'11.sz.Ovi bev.'!D20)</f>
        <v>0</v>
      </c>
      <c r="E20" s="231">
        <f>SUM('9.sz.önk.bev.'!E20+'10.sz.Hiv.bev.'!E20+'11.sz.Ovi bev.'!E20)</f>
        <v>0</v>
      </c>
      <c r="F20" s="231">
        <f>SUM('9.sz.önk.bev.'!F20+'10.sz.Hiv.bev.'!F20+'11.sz.Ovi bev.'!F20)</f>
        <v>0</v>
      </c>
      <c r="G20" s="231">
        <f>SUM('9.sz.önk.bev.'!G20+'10.sz.Hiv.bev.'!G20+'11.sz.Ovi bev.'!G20)</f>
        <v>0</v>
      </c>
      <c r="H20" s="231">
        <f>SUM('9.sz.önk.bev.'!H20+'10.sz.Hiv.bev.'!H20+'11.sz.Ovi bev.'!H20)</f>
        <v>0</v>
      </c>
      <c r="I20" s="231">
        <f>SUM('9.sz.önk.bev.'!I20+'10.sz.Hiv.bev.'!I20+'11.sz.Ovi bev.'!I20)</f>
        <v>0</v>
      </c>
      <c r="J20" s="231">
        <f>SUM('9.sz.önk.bev.'!J20+'10.sz.Hiv.bev.'!J20+'11.sz.Ovi bev.'!J20)</f>
        <v>0</v>
      </c>
      <c r="K20" s="231">
        <f>SUM('9.sz.önk.bev.'!K20+'10.sz.Hiv.bev.'!K20+'11.sz.Ovi bev.'!K20)</f>
        <v>0</v>
      </c>
    </row>
    <row r="21" spans="1:11" ht="15" customHeight="1">
      <c r="A21" s="178" t="s">
        <v>13</v>
      </c>
      <c r="B21" s="179" t="s">
        <v>692</v>
      </c>
      <c r="C21" s="231">
        <f>SUM('9.sz.önk.bev.'!C21+'10.sz.Hiv.bev.'!C21+'11.sz.Ovi bev.'!C21)</f>
        <v>0</v>
      </c>
      <c r="D21" s="231">
        <f>SUM('9.sz.önk.bev.'!D21+'10.sz.Hiv.bev.'!D21+'11.sz.Ovi bev.'!D21)</f>
        <v>0</v>
      </c>
      <c r="E21" s="231">
        <f>SUM('9.sz.önk.bev.'!E21+'10.sz.Hiv.bev.'!E21+'11.sz.Ovi bev.'!E21)</f>
        <v>0</v>
      </c>
      <c r="F21" s="231">
        <f>SUM('9.sz.önk.bev.'!F21+'10.sz.Hiv.bev.'!F21+'11.sz.Ovi bev.'!F21)</f>
        <v>0</v>
      </c>
      <c r="G21" s="231">
        <f>SUM('9.sz.önk.bev.'!G21+'10.sz.Hiv.bev.'!G21+'11.sz.Ovi bev.'!G21)</f>
        <v>0</v>
      </c>
      <c r="H21" s="231">
        <f>SUM('9.sz.önk.bev.'!H21+'10.sz.Hiv.bev.'!H21+'11.sz.Ovi bev.'!H21)</f>
        <v>0</v>
      </c>
      <c r="I21" s="231">
        <f>SUM('9.sz.önk.bev.'!I21+'10.sz.Hiv.bev.'!I21+'11.sz.Ovi bev.'!I21)</f>
        <v>0</v>
      </c>
      <c r="J21" s="231">
        <f>SUM('9.sz.önk.bev.'!J21+'10.sz.Hiv.bev.'!J21+'11.sz.Ovi bev.'!J21)</f>
        <v>0</v>
      </c>
      <c r="K21" s="231">
        <f>SUM('9.sz.önk.bev.'!K21+'10.sz.Hiv.bev.'!K21+'11.sz.Ovi bev.'!K21)</f>
        <v>0</v>
      </c>
    </row>
    <row r="22" spans="1:11" ht="15" customHeight="1">
      <c r="A22" s="55" t="s">
        <v>47</v>
      </c>
      <c r="B22" s="66" t="s">
        <v>693</v>
      </c>
      <c r="C22" s="231">
        <f>SUM('9.sz.önk.bev.'!C22+'10.sz.Hiv.bev.'!C22+'11.sz.Ovi bev.'!C22)</f>
        <v>0</v>
      </c>
      <c r="D22" s="231">
        <f>SUM('9.sz.önk.bev.'!D22+'10.sz.Hiv.bev.'!D22+'11.sz.Ovi bev.'!D22)</f>
        <v>0</v>
      </c>
      <c r="E22" s="231">
        <f>SUM('9.sz.önk.bev.'!E22+'10.sz.Hiv.bev.'!E22+'11.sz.Ovi bev.'!E22)</f>
        <v>0</v>
      </c>
      <c r="F22" s="231">
        <f>SUM('9.sz.önk.bev.'!F22+'10.sz.Hiv.bev.'!F22+'11.sz.Ovi bev.'!F22)</f>
        <v>0</v>
      </c>
      <c r="G22" s="231">
        <f>SUM('9.sz.önk.bev.'!G22+'10.sz.Hiv.bev.'!G22+'11.sz.Ovi bev.'!G22)</f>
        <v>0</v>
      </c>
      <c r="H22" s="231">
        <f>SUM('9.sz.önk.bev.'!H22+'10.sz.Hiv.bev.'!H22+'11.sz.Ovi bev.'!H22)</f>
        <v>0</v>
      </c>
      <c r="I22" s="231">
        <f>SUM('9.sz.önk.bev.'!I22+'10.sz.Hiv.bev.'!I22+'11.sz.Ovi bev.'!I22)</f>
        <v>0</v>
      </c>
      <c r="J22" s="231">
        <f>SUM('9.sz.önk.bev.'!J22+'10.sz.Hiv.bev.'!J22+'11.sz.Ovi bev.'!J22)</f>
        <v>0</v>
      </c>
      <c r="K22" s="231">
        <f>SUM('9.sz.önk.bev.'!K22+'10.sz.Hiv.bev.'!K22+'11.sz.Ovi bev.'!K22)</f>
        <v>0</v>
      </c>
    </row>
    <row r="23" spans="1:11" ht="15" customHeight="1">
      <c r="A23" s="178" t="s">
        <v>14</v>
      </c>
      <c r="B23" s="179" t="s">
        <v>694</v>
      </c>
      <c r="C23" s="231">
        <f>SUM('9.sz.önk.bev.'!C23+'10.sz.Hiv.bev.'!C23+'11.sz.Ovi bev.'!C23)</f>
        <v>0</v>
      </c>
      <c r="D23" s="231">
        <f>SUM('9.sz.önk.bev.'!D23+'10.sz.Hiv.bev.'!D23+'11.sz.Ovi bev.'!D23)</f>
        <v>0</v>
      </c>
      <c r="E23" s="231">
        <f>SUM('9.sz.önk.bev.'!E23+'10.sz.Hiv.bev.'!E23+'11.sz.Ovi bev.'!E23)</f>
        <v>0</v>
      </c>
      <c r="F23" s="231">
        <f>SUM('9.sz.önk.bev.'!F23+'10.sz.Hiv.bev.'!F23+'11.sz.Ovi bev.'!F23)</f>
        <v>0</v>
      </c>
      <c r="G23" s="231">
        <f>SUM('9.sz.önk.bev.'!G23+'10.sz.Hiv.bev.'!G23+'11.sz.Ovi bev.'!G23)</f>
        <v>0</v>
      </c>
      <c r="H23" s="231">
        <f>SUM('9.sz.önk.bev.'!H23+'10.sz.Hiv.bev.'!H23+'11.sz.Ovi bev.'!H23)</f>
        <v>0</v>
      </c>
      <c r="I23" s="231">
        <f>SUM('9.sz.önk.bev.'!I23+'10.sz.Hiv.bev.'!I23+'11.sz.Ovi bev.'!I23)</f>
        <v>0</v>
      </c>
      <c r="J23" s="231">
        <f>SUM('9.sz.önk.bev.'!J23+'10.sz.Hiv.bev.'!J23+'11.sz.Ovi bev.'!J23)</f>
        <v>0</v>
      </c>
      <c r="K23" s="231">
        <f>SUM('9.sz.önk.bev.'!K23+'10.sz.Hiv.bev.'!K23+'11.sz.Ovi bev.'!K23)</f>
        <v>0</v>
      </c>
    </row>
    <row r="24" spans="1:11" ht="15" customHeight="1">
      <c r="A24" s="178" t="s">
        <v>15</v>
      </c>
      <c r="B24" s="179" t="s">
        <v>695</v>
      </c>
      <c r="C24" s="231">
        <f>SUM('9.sz.önk.bev.'!C24+'10.sz.Hiv.bev.'!C24+'11.sz.Ovi bev.'!C24)</f>
        <v>0</v>
      </c>
      <c r="D24" s="231">
        <f>SUM('9.sz.önk.bev.'!D24+'10.sz.Hiv.bev.'!D24+'11.sz.Ovi bev.'!D24)</f>
        <v>0</v>
      </c>
      <c r="E24" s="231">
        <f>SUM('9.sz.önk.bev.'!E24+'10.sz.Hiv.bev.'!E24+'11.sz.Ovi bev.'!E24)</f>
        <v>0</v>
      </c>
      <c r="F24" s="231">
        <f>SUM('9.sz.önk.bev.'!F24+'10.sz.Hiv.bev.'!F24+'11.sz.Ovi bev.'!F24)</f>
        <v>0</v>
      </c>
      <c r="G24" s="231">
        <f>SUM('9.sz.önk.bev.'!G24+'10.sz.Hiv.bev.'!G24+'11.sz.Ovi bev.'!G24)</f>
        <v>0</v>
      </c>
      <c r="H24" s="231">
        <f>SUM('9.sz.önk.bev.'!H24+'10.sz.Hiv.bev.'!H24+'11.sz.Ovi bev.'!H24)</f>
        <v>0</v>
      </c>
      <c r="I24" s="231">
        <f>SUM('9.sz.önk.bev.'!I24+'10.sz.Hiv.bev.'!I24+'11.sz.Ovi bev.'!I24)</f>
        <v>0</v>
      </c>
      <c r="J24" s="231">
        <f>SUM('9.sz.önk.bev.'!J24+'10.sz.Hiv.bev.'!J24+'11.sz.Ovi bev.'!J24)</f>
        <v>0</v>
      </c>
      <c r="K24" s="231">
        <f>SUM('9.sz.önk.bev.'!K24+'10.sz.Hiv.bev.'!K24+'11.sz.Ovi bev.'!K24)</f>
        <v>0</v>
      </c>
    </row>
    <row r="25" spans="1:11" ht="15" customHeight="1">
      <c r="A25" s="178" t="s">
        <v>16</v>
      </c>
      <c r="B25" s="179" t="s">
        <v>696</v>
      </c>
      <c r="C25" s="231">
        <f>SUM('9.sz.önk.bev.'!C25+'10.sz.Hiv.bev.'!C25+'11.sz.Ovi bev.'!C25)</f>
        <v>78000000</v>
      </c>
      <c r="D25" s="231">
        <f>SUM('9.sz.önk.bev.'!D25+'10.sz.Hiv.bev.'!D25+'11.sz.Ovi bev.'!D25)</f>
        <v>85755690</v>
      </c>
      <c r="E25" s="231">
        <f>SUM('9.sz.önk.bev.'!E25+'10.sz.Hiv.bev.'!E25+'11.sz.Ovi bev.'!E25)</f>
        <v>85112319</v>
      </c>
      <c r="F25" s="231">
        <f>SUM('9.sz.önk.bev.'!F25+'10.sz.Hiv.bev.'!F25+'11.sz.Ovi bev.'!F25)</f>
        <v>0</v>
      </c>
      <c r="G25" s="231">
        <f>SUM('9.sz.önk.bev.'!G25+'10.sz.Hiv.bev.'!G25+'11.sz.Ovi bev.'!G25)</f>
        <v>0</v>
      </c>
      <c r="H25" s="231">
        <f>SUM('9.sz.önk.bev.'!H25+'10.sz.Hiv.bev.'!H25+'11.sz.Ovi bev.'!H25)</f>
        <v>0</v>
      </c>
      <c r="I25" s="231">
        <f>SUM('9.sz.önk.bev.'!I25+'10.sz.Hiv.bev.'!I25+'11.sz.Ovi bev.'!I25)</f>
        <v>78000000</v>
      </c>
      <c r="J25" s="231">
        <f>SUM('9.sz.önk.bev.'!J25+'10.sz.Hiv.bev.'!J25+'11.sz.Ovi bev.'!J25)</f>
        <v>85755690</v>
      </c>
      <c r="K25" s="231">
        <f>SUM('9.sz.önk.bev.'!K25+'10.sz.Hiv.bev.'!K25+'11.sz.Ovi bev.'!K25)</f>
        <v>85112319</v>
      </c>
    </row>
    <row r="26" spans="1:11" ht="15" customHeight="1">
      <c r="A26" s="178" t="s">
        <v>17</v>
      </c>
      <c r="B26" s="179" t="s">
        <v>697</v>
      </c>
      <c r="C26" s="231">
        <f>SUM('9.sz.önk.bev.'!C26+'10.sz.Hiv.bev.'!C26+'11.sz.Ovi bev.'!C26)</f>
        <v>65000000</v>
      </c>
      <c r="D26" s="231">
        <f>SUM('9.sz.önk.bev.'!D26+'10.sz.Hiv.bev.'!D26+'11.sz.Ovi bev.'!D26)</f>
        <v>65000000</v>
      </c>
      <c r="E26" s="231">
        <f>SUM('9.sz.önk.bev.'!E26+'10.sz.Hiv.bev.'!E26+'11.sz.Ovi bev.'!E26)</f>
        <v>73525968</v>
      </c>
      <c r="F26" s="231">
        <f>SUM('9.sz.önk.bev.'!F26+'10.sz.Hiv.bev.'!F26+'11.sz.Ovi bev.'!F26)</f>
        <v>0</v>
      </c>
      <c r="G26" s="231">
        <f>SUM('9.sz.önk.bev.'!G26+'10.sz.Hiv.bev.'!G26+'11.sz.Ovi bev.'!G26)</f>
        <v>0</v>
      </c>
      <c r="H26" s="231">
        <f>SUM('9.sz.önk.bev.'!H26+'10.sz.Hiv.bev.'!H26+'11.sz.Ovi bev.'!H26)</f>
        <v>0</v>
      </c>
      <c r="I26" s="231">
        <f>SUM('9.sz.önk.bev.'!I26+'10.sz.Hiv.bev.'!I26+'11.sz.Ovi bev.'!I26)</f>
        <v>65000000</v>
      </c>
      <c r="J26" s="231">
        <f>SUM('9.sz.önk.bev.'!J26+'10.sz.Hiv.bev.'!J26+'11.sz.Ovi bev.'!J26)</f>
        <v>65000000</v>
      </c>
      <c r="K26" s="231">
        <f>SUM('9.sz.önk.bev.'!K26+'10.sz.Hiv.bev.'!K26+'11.sz.Ovi bev.'!K26)</f>
        <v>73525968</v>
      </c>
    </row>
    <row r="27" spans="1:11" ht="15" customHeight="1">
      <c r="A27" s="178" t="s">
        <v>18</v>
      </c>
      <c r="B27" s="179" t="s">
        <v>700</v>
      </c>
      <c r="C27" s="231">
        <f>SUM('9.sz.önk.bev.'!C27+'10.sz.Hiv.bev.'!C27+'11.sz.Ovi bev.'!C27)</f>
        <v>0</v>
      </c>
      <c r="D27" s="231">
        <f>SUM('9.sz.önk.bev.'!D27+'10.sz.Hiv.bev.'!D27+'11.sz.Ovi bev.'!D27)</f>
        <v>0</v>
      </c>
      <c r="E27" s="231">
        <f>SUM('9.sz.önk.bev.'!E27+'10.sz.Hiv.bev.'!E27+'11.sz.Ovi bev.'!E27)</f>
        <v>0</v>
      </c>
      <c r="F27" s="231">
        <f>SUM('9.sz.önk.bev.'!F27+'10.sz.Hiv.bev.'!F27+'11.sz.Ovi bev.'!F27)</f>
        <v>0</v>
      </c>
      <c r="G27" s="231">
        <f>SUM('9.sz.önk.bev.'!G27+'10.sz.Hiv.bev.'!G27+'11.sz.Ovi bev.'!G27)</f>
        <v>0</v>
      </c>
      <c r="H27" s="231">
        <f>SUM('9.sz.önk.bev.'!H27+'10.sz.Hiv.bev.'!H27+'11.sz.Ovi bev.'!H27)</f>
        <v>0</v>
      </c>
      <c r="I27" s="231">
        <f>SUM('9.sz.önk.bev.'!I27+'10.sz.Hiv.bev.'!I27+'11.sz.Ovi bev.'!I27)</f>
        <v>0</v>
      </c>
      <c r="J27" s="231">
        <f>SUM('9.sz.önk.bev.'!J27+'10.sz.Hiv.bev.'!J27+'11.sz.Ovi bev.'!J27)</f>
        <v>0</v>
      </c>
      <c r="K27" s="231">
        <f>SUM('9.sz.önk.bev.'!K27+'10.sz.Hiv.bev.'!K27+'11.sz.Ovi bev.'!K27)</f>
        <v>0</v>
      </c>
    </row>
    <row r="28" spans="1:11" ht="15" customHeight="1">
      <c r="A28" s="178" t="s">
        <v>701</v>
      </c>
      <c r="B28" s="179" t="s">
        <v>702</v>
      </c>
      <c r="C28" s="231">
        <f>SUM('9.sz.önk.bev.'!C28+'10.sz.Hiv.bev.'!C28+'11.sz.Ovi bev.'!C28)</f>
        <v>0</v>
      </c>
      <c r="D28" s="231">
        <f>SUM('9.sz.önk.bev.'!D28+'10.sz.Hiv.bev.'!D28+'11.sz.Ovi bev.'!D28)</f>
        <v>0</v>
      </c>
      <c r="E28" s="231">
        <f>SUM('9.sz.önk.bev.'!E28+'10.sz.Hiv.bev.'!E28+'11.sz.Ovi bev.'!E28)</f>
        <v>0</v>
      </c>
      <c r="F28" s="231">
        <f>SUM('9.sz.önk.bev.'!F28+'10.sz.Hiv.bev.'!F28+'11.sz.Ovi bev.'!F28)</f>
        <v>0</v>
      </c>
      <c r="G28" s="231">
        <f>SUM('9.sz.önk.bev.'!G28+'10.sz.Hiv.bev.'!G28+'11.sz.Ovi bev.'!G28)</f>
        <v>0</v>
      </c>
      <c r="H28" s="231">
        <f>SUM('9.sz.önk.bev.'!H28+'10.sz.Hiv.bev.'!H28+'11.sz.Ovi bev.'!H28)</f>
        <v>0</v>
      </c>
      <c r="I28" s="231">
        <f>SUM('9.sz.önk.bev.'!I28+'10.sz.Hiv.bev.'!I28+'11.sz.Ovi bev.'!I28)</f>
        <v>0</v>
      </c>
      <c r="J28" s="231">
        <f>SUM('9.sz.önk.bev.'!J28+'10.sz.Hiv.bev.'!J28+'11.sz.Ovi bev.'!J28)</f>
        <v>0</v>
      </c>
      <c r="K28" s="231">
        <f>SUM('9.sz.önk.bev.'!K28+'10.sz.Hiv.bev.'!K28+'11.sz.Ovi bev.'!K28)</f>
        <v>0</v>
      </c>
    </row>
    <row r="29" spans="1:11" ht="15" customHeight="1">
      <c r="A29" s="178" t="s">
        <v>19</v>
      </c>
      <c r="B29" s="179" t="s">
        <v>703</v>
      </c>
      <c r="C29" s="231">
        <f>SUM('9.sz.önk.bev.'!C29+'10.sz.Hiv.bev.'!C29+'11.sz.Ovi bev.'!C29)</f>
        <v>19000000</v>
      </c>
      <c r="D29" s="231">
        <f>SUM('9.sz.önk.bev.'!D29+'10.sz.Hiv.bev.'!D29+'11.sz.Ovi bev.'!D29)</f>
        <v>19000000</v>
      </c>
      <c r="E29" s="231">
        <f>SUM('9.sz.önk.bev.'!E29+'10.sz.Hiv.bev.'!E29+'11.sz.Ovi bev.'!E29)</f>
        <v>21939360</v>
      </c>
      <c r="F29" s="231">
        <f>SUM('9.sz.önk.bev.'!F29+'10.sz.Hiv.bev.'!F29+'11.sz.Ovi bev.'!F29)</f>
        <v>0</v>
      </c>
      <c r="G29" s="231">
        <f>SUM('9.sz.önk.bev.'!G29+'10.sz.Hiv.bev.'!G29+'11.sz.Ovi bev.'!G29)</f>
        <v>0</v>
      </c>
      <c r="H29" s="231">
        <f>SUM('9.sz.önk.bev.'!H29+'10.sz.Hiv.bev.'!H29+'11.sz.Ovi bev.'!H29)</f>
        <v>0</v>
      </c>
      <c r="I29" s="231">
        <f>SUM('9.sz.önk.bev.'!I29+'10.sz.Hiv.bev.'!I29+'11.sz.Ovi bev.'!I29)</f>
        <v>19000000</v>
      </c>
      <c r="J29" s="231">
        <f>SUM('9.sz.önk.bev.'!J29+'10.sz.Hiv.bev.'!J29+'11.sz.Ovi bev.'!J29)</f>
        <v>19000000</v>
      </c>
      <c r="K29" s="231">
        <f>SUM('9.sz.önk.bev.'!K29+'10.sz.Hiv.bev.'!K29+'11.sz.Ovi bev.'!K29)</f>
        <v>21939360</v>
      </c>
    </row>
    <row r="30" spans="1:11" ht="15" customHeight="1">
      <c r="A30" s="178" t="s">
        <v>20</v>
      </c>
      <c r="B30" s="179" t="s">
        <v>708</v>
      </c>
      <c r="C30" s="231">
        <f>SUM('9.sz.önk.bev.'!C30+'10.sz.Hiv.bev.'!C30+'11.sz.Ovi bev.'!C30)</f>
        <v>2000000</v>
      </c>
      <c r="D30" s="231">
        <f>SUM('9.sz.önk.bev.'!D30+'10.sz.Hiv.bev.'!D30+'11.sz.Ovi bev.'!D30)</f>
        <v>2000000</v>
      </c>
      <c r="E30" s="231">
        <f>SUM('9.sz.önk.bev.'!E30+'10.sz.Hiv.bev.'!E30+'11.sz.Ovi bev.'!E30)</f>
        <v>1253600</v>
      </c>
      <c r="F30" s="231">
        <f>SUM('9.sz.önk.bev.'!F30+'10.sz.Hiv.bev.'!F30+'11.sz.Ovi bev.'!F30)</f>
        <v>0</v>
      </c>
      <c r="G30" s="231">
        <f>SUM('9.sz.önk.bev.'!G30+'10.sz.Hiv.bev.'!G30+'11.sz.Ovi bev.'!G30)</f>
        <v>0</v>
      </c>
      <c r="H30" s="231">
        <f>SUM('9.sz.önk.bev.'!H30+'10.sz.Hiv.bev.'!H30+'11.sz.Ovi bev.'!H30)</f>
        <v>0</v>
      </c>
      <c r="I30" s="231">
        <f>SUM('9.sz.önk.bev.'!I30+'10.sz.Hiv.bev.'!I30+'11.sz.Ovi bev.'!I30)</f>
        <v>2000000</v>
      </c>
      <c r="J30" s="231">
        <f>SUM('9.sz.önk.bev.'!J30+'10.sz.Hiv.bev.'!J30+'11.sz.Ovi bev.'!J30)</f>
        <v>2000000</v>
      </c>
      <c r="K30" s="231">
        <f>SUM('9.sz.önk.bev.'!K30+'10.sz.Hiv.bev.'!K30+'11.sz.Ovi bev.'!K30)</f>
        <v>1253600</v>
      </c>
    </row>
    <row r="31" spans="1:11" ht="15" customHeight="1">
      <c r="A31" s="55" t="s">
        <v>48</v>
      </c>
      <c r="B31" s="66" t="s">
        <v>711</v>
      </c>
      <c r="C31" s="231">
        <f>SUM('9.sz.önk.bev.'!C31+'10.sz.Hiv.bev.'!C31+'11.sz.Ovi bev.'!C31)</f>
        <v>21000000</v>
      </c>
      <c r="D31" s="231">
        <f>SUM('9.sz.önk.bev.'!D31+'10.sz.Hiv.bev.'!D31+'11.sz.Ovi bev.'!D31)</f>
        <v>21000000</v>
      </c>
      <c r="E31" s="231">
        <f>SUM('9.sz.önk.bev.'!E31+'10.sz.Hiv.bev.'!E31+'11.sz.Ovi bev.'!E31)</f>
        <v>96718928</v>
      </c>
      <c r="F31" s="231">
        <f>SUM('9.sz.önk.bev.'!F31+'10.sz.Hiv.bev.'!F31+'11.sz.Ovi bev.'!F31)</f>
        <v>0</v>
      </c>
      <c r="G31" s="231">
        <f>SUM('9.sz.önk.bev.'!G31+'10.sz.Hiv.bev.'!G31+'11.sz.Ovi bev.'!G31)</f>
        <v>0</v>
      </c>
      <c r="H31" s="231">
        <f>SUM('9.sz.önk.bev.'!H31+'10.sz.Hiv.bev.'!H31+'11.sz.Ovi bev.'!H31)</f>
        <v>0</v>
      </c>
      <c r="I31" s="231">
        <f>SUM(I26:I30)</f>
        <v>86000000</v>
      </c>
      <c r="J31" s="231">
        <f>SUM(J26:J30)</f>
        <v>86000000</v>
      </c>
      <c r="K31" s="231">
        <f>SUM('9.sz.önk.bev.'!K31+'10.sz.Hiv.bev.'!K31+'11.sz.Ovi bev.'!K31)</f>
        <v>96718928</v>
      </c>
    </row>
    <row r="32" spans="1:11" ht="15" customHeight="1">
      <c r="A32" s="178" t="s">
        <v>21</v>
      </c>
      <c r="B32" s="179" t="s">
        <v>712</v>
      </c>
      <c r="C32" s="231">
        <f>SUM('9.sz.önk.bev.'!C32+'10.sz.Hiv.bev.'!C32+'11.sz.Ovi bev.'!C32)</f>
        <v>0</v>
      </c>
      <c r="D32" s="231">
        <f>SUM('9.sz.önk.bev.'!D32+'10.sz.Hiv.bev.'!D32+'11.sz.Ovi bev.'!D32)</f>
        <v>0</v>
      </c>
      <c r="E32" s="231">
        <f>SUM('9.sz.önk.bev.'!E32+'10.sz.Hiv.bev.'!E32+'11.sz.Ovi bev.'!E32)</f>
        <v>4275680</v>
      </c>
      <c r="F32" s="231">
        <f>SUM('9.sz.önk.bev.'!F32+'10.sz.Hiv.bev.'!F32+'11.sz.Ovi bev.'!F32)</f>
        <v>0</v>
      </c>
      <c r="G32" s="231">
        <f>SUM('9.sz.önk.bev.'!G32+'10.sz.Hiv.bev.'!G32+'11.sz.Ovi bev.'!G32)</f>
        <v>0</v>
      </c>
      <c r="H32" s="231">
        <f>SUM('9.sz.önk.bev.'!H32+'10.sz.Hiv.bev.'!H32+'11.sz.Ovi bev.'!H32)</f>
        <v>0</v>
      </c>
      <c r="I32" s="231">
        <f>SUM('9.sz.önk.bev.'!I32+'10.sz.Hiv.bev.'!I32+'11.sz.Ovi bev.'!I32)</f>
        <v>0</v>
      </c>
      <c r="J32" s="231">
        <f>SUM('9.sz.önk.bev.'!J32+'10.sz.Hiv.bev.'!J32+'11.sz.Ovi bev.'!J32)</f>
        <v>0</v>
      </c>
      <c r="K32" s="231">
        <f>SUM('9.sz.önk.bev.'!K32+'10.sz.Hiv.bev.'!K32+'11.sz.Ovi bev.'!K32)</f>
        <v>4275680</v>
      </c>
    </row>
    <row r="33" spans="1:11" ht="15" customHeight="1">
      <c r="A33" s="55" t="s">
        <v>49</v>
      </c>
      <c r="B33" s="66" t="s">
        <v>713</v>
      </c>
      <c r="C33" s="231">
        <f>SUM('9.sz.önk.bev.'!C33+'10.sz.Hiv.bev.'!C33+'11.sz.Ovi bev.'!C33)</f>
        <v>164000000</v>
      </c>
      <c r="D33" s="231">
        <f>SUM('9.sz.önk.bev.'!D33+'10.sz.Hiv.bev.'!D33+'11.sz.Ovi bev.'!D33)</f>
        <v>171755690</v>
      </c>
      <c r="E33" s="231">
        <f>SUM('9.sz.önk.bev.'!E33+'10.sz.Hiv.bev.'!E33+'11.sz.Ovi bev.'!E33)</f>
        <v>186106927</v>
      </c>
      <c r="F33" s="231">
        <f>SUM('9.sz.önk.bev.'!F33+'10.sz.Hiv.bev.'!F33+'11.sz.Ovi bev.'!F33)</f>
        <v>0</v>
      </c>
      <c r="G33" s="231">
        <f>SUM('9.sz.önk.bev.'!G33+'10.sz.Hiv.bev.'!G33+'11.sz.Ovi bev.'!G33)</f>
        <v>0</v>
      </c>
      <c r="H33" s="231">
        <f>SUM('9.sz.önk.bev.'!H33+'10.sz.Hiv.bev.'!H33+'11.sz.Ovi bev.'!H33)</f>
        <v>0</v>
      </c>
      <c r="I33" s="231">
        <f>SUM('9.sz.önk.bev.'!I33+'10.sz.Hiv.bev.'!I33+'11.sz.Ovi bev.'!I33)</f>
        <v>164000000</v>
      </c>
      <c r="J33" s="231">
        <f>SUM('9.sz.önk.bev.'!J33+'10.sz.Hiv.bev.'!J33+'11.sz.Ovi bev.'!J33)</f>
        <v>171755690</v>
      </c>
      <c r="K33" s="231">
        <f>SUM('9.sz.önk.bev.'!K33+'10.sz.Hiv.bev.'!K33+'11.sz.Ovi bev.'!K33)</f>
        <v>186106927</v>
      </c>
    </row>
    <row r="34" spans="1:11" ht="15" customHeight="1">
      <c r="A34" s="181" t="s">
        <v>714</v>
      </c>
      <c r="B34" s="179" t="s">
        <v>715</v>
      </c>
      <c r="C34" s="231">
        <f>SUM('9.sz.önk.bev.'!C34+'10.sz.Hiv.bev.'!C34+'11.sz.Ovi bev.'!C34)</f>
        <v>20000000</v>
      </c>
      <c r="D34" s="231">
        <f>SUM('9.sz.önk.bev.'!D34+'10.sz.Hiv.bev.'!D34+'11.sz.Ovi bev.'!D34)</f>
        <v>20000000</v>
      </c>
      <c r="E34" s="231">
        <f>SUM('9.sz.önk.bev.'!E34+'10.sz.Hiv.bev.'!E34+'11.sz.Ovi bev.'!E34)</f>
        <v>6738778</v>
      </c>
      <c r="F34" s="231">
        <f>SUM('9.sz.önk.bev.'!F34+'10.sz.Hiv.bev.'!F34+'11.sz.Ovi bev.'!F34)</f>
        <v>0</v>
      </c>
      <c r="G34" s="231">
        <f>SUM('9.sz.önk.bev.'!G34+'10.sz.Hiv.bev.'!G34+'11.sz.Ovi bev.'!G34)</f>
        <v>200000</v>
      </c>
      <c r="H34" s="231">
        <f>SUM('9.sz.önk.bev.'!H34+'10.sz.Hiv.bev.'!H34+'11.sz.Ovi bev.'!H34)</f>
        <v>233219</v>
      </c>
      <c r="I34" s="231">
        <f>SUM('9.sz.önk.bev.'!I34+'10.sz.Hiv.bev.'!I34+'11.sz.Ovi bev.'!I34)</f>
        <v>20000000</v>
      </c>
      <c r="J34" s="231">
        <f>SUM('9.sz.önk.bev.'!J34+'10.sz.Hiv.bev.'!J34+'11.sz.Ovi bev.'!J34)</f>
        <v>20200000</v>
      </c>
      <c r="K34" s="231">
        <f>SUM('9.sz.önk.bev.'!K34+'10.sz.Hiv.bev.'!K34+'11.sz.Ovi bev.'!K34)</f>
        <v>6971997</v>
      </c>
    </row>
    <row r="35" spans="1:11" ht="15" customHeight="1">
      <c r="A35" s="181" t="s">
        <v>22</v>
      </c>
      <c r="B35" s="179" t="s">
        <v>716</v>
      </c>
      <c r="C35" s="231">
        <f>SUM('9.sz.önk.bev.'!C35+'10.sz.Hiv.bev.'!C35+'11.sz.Ovi bev.'!C35)</f>
        <v>13615101</v>
      </c>
      <c r="D35" s="231">
        <f>SUM('9.sz.önk.bev.'!D35+'10.sz.Hiv.bev.'!D35+'11.sz.Ovi bev.'!D35)</f>
        <v>13615101</v>
      </c>
      <c r="E35" s="231">
        <f>SUM('9.sz.önk.bev.'!E35+'10.sz.Hiv.bev.'!E35+'11.sz.Ovi bev.'!E35)</f>
        <v>19741930</v>
      </c>
      <c r="F35" s="231">
        <f>SUM('9.sz.önk.bev.'!F35+'10.sz.Hiv.bev.'!F35+'11.sz.Ovi bev.'!F35)</f>
        <v>0</v>
      </c>
      <c r="G35" s="231">
        <f>SUM('9.sz.önk.bev.'!G35+'10.sz.Hiv.bev.'!G35+'11.sz.Ovi bev.'!G35)</f>
        <v>0</v>
      </c>
      <c r="H35" s="231">
        <f>SUM('9.sz.önk.bev.'!H35+'10.sz.Hiv.bev.'!H35+'11.sz.Ovi bev.'!H35)</f>
        <v>0</v>
      </c>
      <c r="I35" s="231">
        <f>SUM('9.sz.önk.bev.'!I35+'10.sz.Hiv.bev.'!I35+'11.sz.Ovi bev.'!I35)</f>
        <v>13615101</v>
      </c>
      <c r="J35" s="231">
        <f>SUM('9.sz.önk.bev.'!J35+'10.sz.Hiv.bev.'!J35+'11.sz.Ovi bev.'!J35)</f>
        <v>13615101</v>
      </c>
      <c r="K35" s="231">
        <f>SUM('9.sz.önk.bev.'!K35+'10.sz.Hiv.bev.'!K35+'11.sz.Ovi bev.'!K35)</f>
        <v>19741930</v>
      </c>
    </row>
    <row r="36" spans="1:11" ht="15" customHeight="1">
      <c r="A36" s="181" t="s">
        <v>23</v>
      </c>
      <c r="B36" s="179" t="s">
        <v>717</v>
      </c>
      <c r="C36" s="231">
        <f>SUM('9.sz.önk.bev.'!C36+'10.sz.Hiv.bev.'!C36+'11.sz.Ovi bev.'!C36)</f>
        <v>6000000</v>
      </c>
      <c r="D36" s="231">
        <f>SUM('9.sz.önk.bev.'!D36+'10.sz.Hiv.bev.'!D36+'11.sz.Ovi bev.'!D36)</f>
        <v>6000000</v>
      </c>
      <c r="E36" s="231">
        <f>SUM('9.sz.önk.bev.'!E36+'10.sz.Hiv.bev.'!E36+'11.sz.Ovi bev.'!E36)</f>
        <v>6700514</v>
      </c>
      <c r="F36" s="231">
        <f>SUM('9.sz.önk.bev.'!F36+'10.sz.Hiv.bev.'!F36+'11.sz.Ovi bev.'!F36)</f>
        <v>0</v>
      </c>
      <c r="G36" s="231">
        <f>SUM('9.sz.önk.bev.'!G36+'10.sz.Hiv.bev.'!G36+'11.sz.Ovi bev.'!G36)</f>
        <v>0</v>
      </c>
      <c r="H36" s="231">
        <f>SUM('9.sz.önk.bev.'!H36+'10.sz.Hiv.bev.'!H36+'11.sz.Ovi bev.'!H36)</f>
        <v>0</v>
      </c>
      <c r="I36" s="231">
        <f>SUM('9.sz.önk.bev.'!I36+'10.sz.Hiv.bev.'!I36+'11.sz.Ovi bev.'!I36)</f>
        <v>6000000</v>
      </c>
      <c r="J36" s="231">
        <f>SUM('9.sz.önk.bev.'!J36+'10.sz.Hiv.bev.'!J36+'11.sz.Ovi bev.'!J36)</f>
        <v>6000000</v>
      </c>
      <c r="K36" s="231">
        <f>SUM('9.sz.önk.bev.'!K36+'10.sz.Hiv.bev.'!K36+'11.sz.Ovi bev.'!K36)</f>
        <v>6700514</v>
      </c>
    </row>
    <row r="37" spans="1:11" ht="15" customHeight="1">
      <c r="A37" s="181" t="s">
        <v>24</v>
      </c>
      <c r="B37" s="179" t="s">
        <v>718</v>
      </c>
      <c r="C37" s="231">
        <f>SUM('9.sz.önk.bev.'!C37+'10.sz.Hiv.bev.'!C37+'11.sz.Ovi bev.'!C37)</f>
        <v>600000</v>
      </c>
      <c r="D37" s="231">
        <f>SUM('9.sz.önk.bev.'!D37+'10.sz.Hiv.bev.'!D37+'11.sz.Ovi bev.'!D37)</f>
        <v>600000</v>
      </c>
      <c r="E37" s="231">
        <f>SUM('9.sz.önk.bev.'!E37+'10.sz.Hiv.bev.'!E37+'11.sz.Ovi bev.'!E37)</f>
        <v>357939</v>
      </c>
      <c r="F37" s="231">
        <f>SUM('9.sz.önk.bev.'!F37+'10.sz.Hiv.bev.'!F37+'11.sz.Ovi bev.'!F37)</f>
        <v>0</v>
      </c>
      <c r="G37" s="231">
        <f>SUM('9.sz.önk.bev.'!G37+'10.sz.Hiv.bev.'!G37+'11.sz.Ovi bev.'!G37)</f>
        <v>0</v>
      </c>
      <c r="H37" s="231">
        <f>SUM('9.sz.önk.bev.'!H37+'10.sz.Hiv.bev.'!H37+'11.sz.Ovi bev.'!H37)</f>
        <v>0</v>
      </c>
      <c r="I37" s="231">
        <f>SUM('9.sz.önk.bev.'!I37+'10.sz.Hiv.bev.'!I37+'11.sz.Ovi bev.'!I37)</f>
        <v>600000</v>
      </c>
      <c r="J37" s="231">
        <f>SUM('9.sz.önk.bev.'!J37+'10.sz.Hiv.bev.'!J37+'11.sz.Ovi bev.'!J37)</f>
        <v>600000</v>
      </c>
      <c r="K37" s="231">
        <f>SUM('9.sz.önk.bev.'!K37+'10.sz.Hiv.bev.'!K37+'11.sz.Ovi bev.'!K37)</f>
        <v>357939</v>
      </c>
    </row>
    <row r="38" spans="1:11" ht="15" customHeight="1">
      <c r="A38" s="181" t="s">
        <v>719</v>
      </c>
      <c r="B38" s="179" t="s">
        <v>720</v>
      </c>
      <c r="C38" s="231">
        <f>SUM('9.sz.önk.bev.'!C38+'10.sz.Hiv.bev.'!C38+'11.sz.Ovi bev.'!C38)</f>
        <v>6000000</v>
      </c>
      <c r="D38" s="231">
        <f>SUM('9.sz.önk.bev.'!D38+'10.sz.Hiv.bev.'!D38+'11.sz.Ovi bev.'!D38)</f>
        <v>19259000</v>
      </c>
      <c r="E38" s="231">
        <f>SUM('9.sz.önk.bev.'!E38+'10.sz.Hiv.bev.'!E38+'11.sz.Ovi bev.'!E38)</f>
        <v>13048186</v>
      </c>
      <c r="F38" s="231">
        <f>SUM('9.sz.önk.bev.'!F38+'10.sz.Hiv.bev.'!F38+'11.sz.Ovi bev.'!F38)</f>
        <v>0</v>
      </c>
      <c r="G38" s="231">
        <f>SUM('9.sz.önk.bev.'!G38+'10.sz.Hiv.bev.'!G38+'11.sz.Ovi bev.'!G38)</f>
        <v>0</v>
      </c>
      <c r="H38" s="231">
        <f>SUM('9.sz.önk.bev.'!H38+'10.sz.Hiv.bev.'!H38+'11.sz.Ovi bev.'!H38)</f>
        <v>0</v>
      </c>
      <c r="I38" s="231">
        <f>SUM('9.sz.önk.bev.'!I38+'10.sz.Hiv.bev.'!I38+'11.sz.Ovi bev.'!I38)</f>
        <v>6000000</v>
      </c>
      <c r="J38" s="231">
        <f>SUM('9.sz.önk.bev.'!J38+'10.sz.Hiv.bev.'!J38+'11.sz.Ovi bev.'!J38)</f>
        <v>19259000</v>
      </c>
      <c r="K38" s="231">
        <f>SUM('9.sz.önk.bev.'!K38+'10.sz.Hiv.bev.'!K38+'11.sz.Ovi bev.'!K38)</f>
        <v>13048186</v>
      </c>
    </row>
    <row r="39" spans="1:11" ht="15" customHeight="1">
      <c r="A39" s="181" t="s">
        <v>721</v>
      </c>
      <c r="B39" s="179" t="s">
        <v>722</v>
      </c>
      <c r="C39" s="231">
        <f>SUM('9.sz.önk.bev.'!C39+'10.sz.Hiv.bev.'!C39+'11.sz.Ovi bev.'!C39)</f>
        <v>12000000</v>
      </c>
      <c r="D39" s="231">
        <f>SUM('9.sz.önk.bev.'!D39+'10.sz.Hiv.bev.'!D39+'11.sz.Ovi bev.'!D39)</f>
        <v>15510000</v>
      </c>
      <c r="E39" s="231">
        <f>SUM('9.sz.önk.bev.'!E39+'10.sz.Hiv.bev.'!E39+'11.sz.Ovi bev.'!E39)</f>
        <v>7895711</v>
      </c>
      <c r="F39" s="231">
        <f>SUM('9.sz.önk.bev.'!F39+'10.sz.Hiv.bev.'!F39+'11.sz.Ovi bev.'!F39)</f>
        <v>0</v>
      </c>
      <c r="G39" s="231">
        <f>SUM('9.sz.önk.bev.'!G39+'10.sz.Hiv.bev.'!G39+'11.sz.Ovi bev.'!G39)</f>
        <v>0</v>
      </c>
      <c r="H39" s="231">
        <f>SUM('9.sz.önk.bev.'!H39+'10.sz.Hiv.bev.'!H39+'11.sz.Ovi bev.'!H39)</f>
        <v>0</v>
      </c>
      <c r="I39" s="231">
        <f>SUM('9.sz.önk.bev.'!I39+'10.sz.Hiv.bev.'!I39+'11.sz.Ovi bev.'!I39)</f>
        <v>12000000</v>
      </c>
      <c r="J39" s="231">
        <f>SUM('9.sz.önk.bev.'!J39+'10.sz.Hiv.bev.'!J39+'11.sz.Ovi bev.'!J39)</f>
        <v>15510000</v>
      </c>
      <c r="K39" s="231">
        <f>SUM('9.sz.önk.bev.'!K39+'10.sz.Hiv.bev.'!K39+'11.sz.Ovi bev.'!K39)</f>
        <v>7895711</v>
      </c>
    </row>
    <row r="40" spans="1:11" ht="15" customHeight="1">
      <c r="A40" s="181" t="s">
        <v>723</v>
      </c>
      <c r="B40" s="179" t="s">
        <v>724</v>
      </c>
      <c r="C40" s="231">
        <f>SUM('9.sz.önk.bev.'!C40+'10.sz.Hiv.bev.'!C40+'11.sz.Ovi bev.'!C40)</f>
        <v>0</v>
      </c>
      <c r="D40" s="231">
        <f>SUM('9.sz.önk.bev.'!D40+'10.sz.Hiv.bev.'!D40+'11.sz.Ovi bev.'!D40)</f>
        <v>0</v>
      </c>
      <c r="E40" s="231">
        <f>SUM('9.sz.önk.bev.'!E40+'10.sz.Hiv.bev.'!E40+'11.sz.Ovi bev.'!E40)</f>
        <v>0</v>
      </c>
      <c r="F40" s="231">
        <f>SUM('9.sz.önk.bev.'!F40+'10.sz.Hiv.bev.'!F40+'11.sz.Ovi bev.'!F40)</f>
        <v>0</v>
      </c>
      <c r="G40" s="231">
        <f>SUM('9.sz.önk.bev.'!G40+'10.sz.Hiv.bev.'!G40+'11.sz.Ovi bev.'!G40)</f>
        <v>1000</v>
      </c>
      <c r="H40" s="231">
        <f>SUM('9.sz.önk.bev.'!H40+'10.sz.Hiv.bev.'!H40+'11.sz.Ovi bev.'!H40)</f>
        <v>56</v>
      </c>
      <c r="I40" s="231">
        <f>SUM('9.sz.önk.bev.'!I40+'10.sz.Hiv.bev.'!I40+'11.sz.Ovi bev.'!I40)</f>
        <v>0</v>
      </c>
      <c r="J40" s="231">
        <f>SUM('9.sz.önk.bev.'!J40+'10.sz.Hiv.bev.'!J40+'11.sz.Ovi bev.'!J40)</f>
        <v>1000</v>
      </c>
      <c r="K40" s="231">
        <f>SUM('9.sz.önk.bev.'!K40+'10.sz.Hiv.bev.'!K40+'11.sz.Ovi bev.'!K40)</f>
        <v>56</v>
      </c>
    </row>
    <row r="41" spans="1:11" ht="15" customHeight="1">
      <c r="A41" s="181" t="s">
        <v>25</v>
      </c>
      <c r="B41" s="179" t="s">
        <v>725</v>
      </c>
      <c r="C41" s="231">
        <f>SUM('9.sz.önk.bev.'!C41+'10.sz.Hiv.bev.'!C41+'11.sz.Ovi bev.'!C41)</f>
        <v>0</v>
      </c>
      <c r="D41" s="231">
        <f>SUM('9.sz.önk.bev.'!D41+'10.sz.Hiv.bev.'!D41+'11.sz.Ovi bev.'!D41)</f>
        <v>0</v>
      </c>
      <c r="E41" s="231">
        <f>SUM('9.sz.önk.bev.'!E41+'10.sz.Hiv.bev.'!E41+'11.sz.Ovi bev.'!E41)</f>
        <v>5797</v>
      </c>
      <c r="F41" s="231">
        <f>SUM('9.sz.önk.bev.'!F41+'10.sz.Hiv.bev.'!F41+'11.sz.Ovi bev.'!F41)</f>
        <v>0</v>
      </c>
      <c r="G41" s="231">
        <f>SUM('9.sz.önk.bev.'!G41+'10.sz.Hiv.bev.'!G41+'11.sz.Ovi bev.'!G41)</f>
        <v>0</v>
      </c>
      <c r="H41" s="231">
        <f>SUM('9.sz.önk.bev.'!H41+'10.sz.Hiv.bev.'!H41+'11.sz.Ovi bev.'!H41)</f>
        <v>0</v>
      </c>
      <c r="I41" s="231">
        <f>SUM('9.sz.önk.bev.'!I41+'10.sz.Hiv.bev.'!I41+'11.sz.Ovi bev.'!I41)</f>
        <v>0</v>
      </c>
      <c r="J41" s="231">
        <f>SUM('9.sz.önk.bev.'!J41+'10.sz.Hiv.bev.'!J41+'11.sz.Ovi bev.'!J41)</f>
        <v>0</v>
      </c>
      <c r="K41" s="231">
        <f>SUM('9.sz.önk.bev.'!K41+'10.sz.Hiv.bev.'!K41+'11.sz.Ovi bev.'!K41)</f>
        <v>5797</v>
      </c>
    </row>
    <row r="42" spans="1:11" ht="15" customHeight="1">
      <c r="A42" s="181" t="s">
        <v>26</v>
      </c>
      <c r="B42" s="179" t="s">
        <v>726</v>
      </c>
      <c r="C42" s="231">
        <f>SUM('9.sz.önk.bev.'!C42+'10.sz.Hiv.bev.'!C42+'11.sz.Ovi bev.'!C42)</f>
        <v>0</v>
      </c>
      <c r="D42" s="231">
        <f>SUM('9.sz.önk.bev.'!D42+'10.sz.Hiv.bev.'!D42+'11.sz.Ovi bev.'!D42)</f>
        <v>0</v>
      </c>
      <c r="E42" s="231">
        <f>SUM('9.sz.önk.bev.'!E42+'10.sz.Hiv.bev.'!E42+'11.sz.Ovi bev.'!E42)</f>
        <v>1803417</v>
      </c>
      <c r="F42" s="231">
        <f>SUM('9.sz.önk.bev.'!F42+'10.sz.Hiv.bev.'!F42+'11.sz.Ovi bev.'!F42)</f>
        <v>0</v>
      </c>
      <c r="G42" s="231">
        <f>SUM('9.sz.önk.bev.'!G42+'10.sz.Hiv.bev.'!G42+'11.sz.Ovi bev.'!G42)</f>
        <v>20000</v>
      </c>
      <c r="H42" s="231">
        <f>SUM('9.sz.önk.bev.'!H42+'10.sz.Hiv.bev.'!H42+'11.sz.Ovi bev.'!H42)</f>
        <v>17736</v>
      </c>
      <c r="I42" s="231">
        <f>SUM('9.sz.önk.bev.'!I42+'10.sz.Hiv.bev.'!I42+'11.sz.Ovi bev.'!I42)</f>
        <v>0</v>
      </c>
      <c r="J42" s="231">
        <f>SUM('9.sz.önk.bev.'!J42+'10.sz.Hiv.bev.'!J42+'11.sz.Ovi bev.'!J42)</f>
        <v>20000</v>
      </c>
      <c r="K42" s="231">
        <f>SUM('9.sz.önk.bev.'!K42+'10.sz.Hiv.bev.'!K42+'11.sz.Ovi bev.'!K42)</f>
        <v>1821153</v>
      </c>
    </row>
    <row r="43" spans="1:11" ht="15" customHeight="1">
      <c r="A43" s="181" t="s">
        <v>906</v>
      </c>
      <c r="B43" s="179" t="s">
        <v>727</v>
      </c>
      <c r="C43" s="231">
        <f>SUM('9.sz.önk.bev.'!C43+'10.sz.Hiv.bev.'!C43+'11.sz.Ovi bev.'!C43)</f>
        <v>0</v>
      </c>
      <c r="D43" s="231">
        <f>SUM('9.sz.önk.bev.'!D43+'10.sz.Hiv.bev.'!D43+'11.sz.Ovi bev.'!D43)</f>
        <v>0</v>
      </c>
      <c r="E43" s="231">
        <f>SUM('9.sz.önk.bev.'!E43+'10.sz.Hiv.bev.'!E43+'11.sz.Ovi bev.'!E43)</f>
        <v>300011</v>
      </c>
      <c r="F43" s="231">
        <f>SUM('9.sz.önk.bev.'!F43+'10.sz.Hiv.bev.'!F43+'11.sz.Ovi bev.'!F43)</f>
        <v>0</v>
      </c>
      <c r="G43" s="231">
        <f>SUM('9.sz.önk.bev.'!G43+'10.sz.Hiv.bev.'!G43+'11.sz.Ovi bev.'!G43)</f>
        <v>0</v>
      </c>
      <c r="H43" s="231">
        <f>SUM('9.sz.önk.bev.'!H43+'10.sz.Hiv.bev.'!H43+'11.sz.Ovi bev.'!H43)</f>
        <v>0</v>
      </c>
      <c r="I43" s="231">
        <f>SUM('9.sz.önk.bev.'!I43+'10.sz.Hiv.bev.'!I43+'11.sz.Ovi bev.'!I43)</f>
        <v>0</v>
      </c>
      <c r="J43" s="231">
        <f>SUM('9.sz.önk.bev.'!J43+'10.sz.Hiv.bev.'!J43+'11.sz.Ovi bev.'!J43)</f>
        <v>0</v>
      </c>
      <c r="K43" s="231">
        <f>SUM('9.sz.önk.bev.'!K43+'10.sz.Hiv.bev.'!K43+'11.sz.Ovi bev.'!K43)</f>
        <v>300000</v>
      </c>
    </row>
    <row r="44" spans="1:11" ht="15" customHeight="1">
      <c r="A44" s="181" t="s">
        <v>27</v>
      </c>
      <c r="B44" s="179" t="s">
        <v>244</v>
      </c>
      <c r="C44" s="231">
        <f>SUM('9.sz.önk.bev.'!C44+'10.sz.Hiv.bev.'!C44+'11.sz.Ovi bev.'!C44)</f>
        <v>1400000</v>
      </c>
      <c r="D44" s="231">
        <f>SUM('9.sz.önk.bev.'!D44+'10.sz.Hiv.bev.'!D44+'11.sz.Ovi bev.'!D44)</f>
        <v>1400000</v>
      </c>
      <c r="E44" s="231">
        <f>SUM('9.sz.önk.bev.'!E44+'10.sz.Hiv.bev.'!E44+'11.sz.Ovi bev.'!E44)</f>
        <v>1199622</v>
      </c>
      <c r="F44" s="231">
        <f>SUM('9.sz.önk.bev.'!F44+'10.sz.Hiv.bev.'!F44+'11.sz.Ovi bev.'!F44)</f>
        <v>0</v>
      </c>
      <c r="G44" s="231">
        <f>SUM('9.sz.önk.bev.'!G44+'10.sz.Hiv.bev.'!G44+'11.sz.Ovi bev.'!G44)</f>
        <v>10000</v>
      </c>
      <c r="H44" s="231">
        <f>SUM('9.sz.önk.bev.'!H44+'10.sz.Hiv.bev.'!H44+'11.sz.Ovi bev.'!H44)</f>
        <v>10000</v>
      </c>
      <c r="I44" s="231">
        <f>SUM('9.sz.önk.bev.'!I44+'10.sz.Hiv.bev.'!I44+'11.sz.Ovi bev.'!I44)</f>
        <v>1400000</v>
      </c>
      <c r="J44" s="231">
        <f>SUM('9.sz.önk.bev.'!J44+'10.sz.Hiv.bev.'!J44+'11.sz.Ovi bev.'!J44)</f>
        <v>1410000</v>
      </c>
      <c r="K44" s="231">
        <f>SUM('9.sz.önk.bev.'!K44+'10.sz.Hiv.bev.'!K44+'11.sz.Ovi bev.'!K44)</f>
        <v>1209622</v>
      </c>
    </row>
    <row r="45" spans="1:11" ht="15" customHeight="1">
      <c r="A45" s="58" t="s">
        <v>50</v>
      </c>
      <c r="B45" s="66" t="s">
        <v>728</v>
      </c>
      <c r="C45" s="231">
        <f>SUM('9.sz.önk.bev.'!C45+'10.sz.Hiv.bev.'!C45+'11.sz.Ovi bev.'!C45)</f>
        <v>59615101</v>
      </c>
      <c r="D45" s="231">
        <f>SUM('9.sz.önk.bev.'!D45+'10.sz.Hiv.bev.'!D45+'11.sz.Ovi bev.'!D45)</f>
        <v>76384101</v>
      </c>
      <c r="E45" s="231">
        <f>SUM('9.sz.önk.bev.'!E45+'10.sz.Hiv.bev.'!E45+'11.sz.Ovi bev.'!E45)</f>
        <v>57791905</v>
      </c>
      <c r="F45" s="231">
        <f>SUM('9.sz.önk.bev.'!F45+'10.sz.Hiv.bev.'!F45+'11.sz.Ovi bev.'!F45)</f>
        <v>0</v>
      </c>
      <c r="G45" s="231">
        <f>SUM('9.sz.önk.bev.'!G45+'10.sz.Hiv.bev.'!G45+'11.sz.Ovi bev.'!G45)</f>
        <v>231000</v>
      </c>
      <c r="H45" s="231">
        <f>SUM('9.sz.önk.bev.'!H45+'10.sz.Hiv.bev.'!H45+'11.sz.Ovi bev.'!H45)</f>
        <v>261011</v>
      </c>
      <c r="I45" s="231">
        <f>SUM('9.sz.önk.bev.'!I45+'10.sz.Hiv.bev.'!I45+'11.sz.Ovi bev.'!I45)</f>
        <v>59615101</v>
      </c>
      <c r="J45" s="231">
        <f>SUM('9.sz.önk.bev.'!J45+'10.sz.Hiv.bev.'!J45+'11.sz.Ovi bev.'!J45)</f>
        <v>76615101</v>
      </c>
      <c r="K45" s="231">
        <f>SUM('9.sz.önk.bev.'!K45+'10.sz.Hiv.bev.'!K45+'11.sz.Ovi bev.'!K45)</f>
        <v>58052916</v>
      </c>
    </row>
    <row r="46" spans="1:11" ht="15" customHeight="1">
      <c r="A46" s="181" t="s">
        <v>737</v>
      </c>
      <c r="B46" s="179" t="s">
        <v>738</v>
      </c>
      <c r="C46" s="231">
        <f>SUM('9.sz.önk.bev.'!C46+'10.sz.Hiv.bev.'!C46+'11.sz.Ovi bev.'!C46)</f>
        <v>0</v>
      </c>
      <c r="D46" s="231">
        <f>SUM('9.sz.önk.bev.'!D46+'10.sz.Hiv.bev.'!D46+'11.sz.Ovi bev.'!D46)</f>
        <v>0</v>
      </c>
      <c r="E46" s="231">
        <f>SUM('9.sz.önk.bev.'!E46+'10.sz.Hiv.bev.'!E46+'11.sz.Ovi bev.'!E46)</f>
        <v>0</v>
      </c>
      <c r="F46" s="231">
        <f>SUM('9.sz.önk.bev.'!F46+'10.sz.Hiv.bev.'!F46+'11.sz.Ovi bev.'!F46)</f>
        <v>0</v>
      </c>
      <c r="G46" s="231">
        <f>SUM('9.sz.önk.bev.'!G46+'10.sz.Hiv.bev.'!G46+'11.sz.Ovi bev.'!G46)</f>
        <v>0</v>
      </c>
      <c r="H46" s="231">
        <f>SUM('9.sz.önk.bev.'!H46+'10.sz.Hiv.bev.'!H46+'11.sz.Ovi bev.'!H46)</f>
        <v>0</v>
      </c>
      <c r="I46" s="231">
        <f>SUM('9.sz.önk.bev.'!I46+'10.sz.Hiv.bev.'!I46+'11.sz.Ovi bev.'!I46)</f>
        <v>0</v>
      </c>
      <c r="J46" s="231">
        <f>SUM('9.sz.önk.bev.'!J46+'10.sz.Hiv.bev.'!J46+'11.sz.Ovi bev.'!J46)</f>
        <v>0</v>
      </c>
      <c r="K46" s="231">
        <f>SUM('9.sz.önk.bev.'!K46+'10.sz.Hiv.bev.'!K46+'11.sz.Ovi bev.'!K46)</f>
        <v>0</v>
      </c>
    </row>
    <row r="47" spans="1:11" ht="15" customHeight="1">
      <c r="A47" s="178" t="s">
        <v>31</v>
      </c>
      <c r="B47" s="179" t="s">
        <v>739</v>
      </c>
      <c r="C47" s="231">
        <f>SUM('9.sz.önk.bev.'!C47+'10.sz.Hiv.bev.'!C47+'11.sz.Ovi bev.'!C47)</f>
        <v>0</v>
      </c>
      <c r="D47" s="231">
        <f>SUM('9.sz.önk.bev.'!D47+'10.sz.Hiv.bev.'!D47+'11.sz.Ovi bev.'!D47)</f>
        <v>0</v>
      </c>
      <c r="E47" s="231">
        <f>SUM('9.sz.önk.bev.'!E47+'10.sz.Hiv.bev.'!E47+'11.sz.Ovi bev.'!E47)</f>
        <v>0</v>
      </c>
      <c r="F47" s="231">
        <f>SUM('9.sz.önk.bev.'!F47+'10.sz.Hiv.bev.'!F47+'11.sz.Ovi bev.'!F47)</f>
        <v>0</v>
      </c>
      <c r="G47" s="231">
        <f>SUM('9.sz.önk.bev.'!G47+'10.sz.Hiv.bev.'!G47+'11.sz.Ovi bev.'!G47)</f>
        <v>0</v>
      </c>
      <c r="H47" s="231">
        <f>SUM('9.sz.önk.bev.'!H47+'10.sz.Hiv.bev.'!H47+'11.sz.Ovi bev.'!H47)</f>
        <v>0</v>
      </c>
      <c r="I47" s="231">
        <f>SUM('9.sz.önk.bev.'!I47+'10.sz.Hiv.bev.'!I47+'11.sz.Ovi bev.'!I47)</f>
        <v>0</v>
      </c>
      <c r="J47" s="231">
        <f>SUM('9.sz.önk.bev.'!J47+'10.sz.Hiv.bev.'!J47+'11.sz.Ovi bev.'!J47)</f>
        <v>0</v>
      </c>
      <c r="K47" s="231">
        <f>SUM('9.sz.önk.bev.'!K47+'10.sz.Hiv.bev.'!K47+'11.sz.Ovi bev.'!K47)</f>
        <v>0</v>
      </c>
    </row>
    <row r="48" spans="1:11" ht="15" customHeight="1">
      <c r="A48" s="178" t="s">
        <v>931</v>
      </c>
      <c r="B48" s="179" t="s">
        <v>740</v>
      </c>
      <c r="C48" s="231">
        <f>SUM('9.sz.önk.bev.'!C48+'10.sz.Hiv.bev.'!C48+'11.sz.Ovi bev.'!C48)</f>
        <v>0</v>
      </c>
      <c r="D48" s="231">
        <f>SUM('9.sz.önk.bev.'!D48+'10.sz.Hiv.bev.'!D48+'11.sz.Ovi bev.'!D48)</f>
        <v>0</v>
      </c>
      <c r="E48" s="231">
        <f>SUM('9.sz.önk.bev.'!E48+'10.sz.Hiv.bev.'!E48+'11.sz.Ovi bev.'!E48)</f>
        <v>0</v>
      </c>
      <c r="F48" s="231">
        <f>SUM('9.sz.önk.bev.'!F48+'10.sz.Hiv.bev.'!F48+'11.sz.Ovi bev.'!F48)</f>
        <v>0</v>
      </c>
      <c r="G48" s="231">
        <f>SUM('9.sz.önk.bev.'!G48+'10.sz.Hiv.bev.'!G48+'11.sz.Ovi bev.'!G48)</f>
        <v>0</v>
      </c>
      <c r="H48" s="231">
        <f>SUM('9.sz.önk.bev.'!H48+'10.sz.Hiv.bev.'!H48+'11.sz.Ovi bev.'!H48)</f>
        <v>0</v>
      </c>
      <c r="I48" s="231">
        <f>SUM('9.sz.önk.bev.'!I48+'10.sz.Hiv.bev.'!I48+'11.sz.Ovi bev.'!I48)</f>
        <v>0</v>
      </c>
      <c r="J48" s="231">
        <f>SUM('9.sz.önk.bev.'!J48+'10.sz.Hiv.bev.'!J48+'11.sz.Ovi bev.'!J48)</f>
        <v>0</v>
      </c>
      <c r="K48" s="231">
        <f>SUM('9.sz.önk.bev.'!K48+'10.sz.Hiv.bev.'!K48+'11.sz.Ovi bev.'!K48)</f>
        <v>0</v>
      </c>
    </row>
    <row r="49" spans="1:11" ht="15" customHeight="1">
      <c r="A49" s="181" t="s">
        <v>930</v>
      </c>
      <c r="B49" s="179" t="s">
        <v>665</v>
      </c>
      <c r="C49" s="231">
        <f>SUM('9.sz.önk.bev.'!C49+'10.sz.Hiv.bev.'!C49+'11.sz.Ovi bev.'!C49)</f>
        <v>32463309</v>
      </c>
      <c r="D49" s="231">
        <f>SUM('9.sz.önk.bev.'!D49+'10.sz.Hiv.bev.'!D49+'11.sz.Ovi bev.'!D49)</f>
        <v>32463309</v>
      </c>
      <c r="E49" s="231">
        <f>SUM('9.sz.önk.bev.'!E49+'10.sz.Hiv.bev.'!E49+'11.sz.Ovi bev.'!E49)</f>
        <v>33342193</v>
      </c>
      <c r="F49" s="231">
        <f>SUM('9.sz.önk.bev.'!F49+'10.sz.Hiv.bev.'!F49+'11.sz.Ovi bev.'!F49)</f>
        <v>0</v>
      </c>
      <c r="G49" s="231">
        <f>SUM('9.sz.önk.bev.'!G49+'10.sz.Hiv.bev.'!G49+'11.sz.Ovi bev.'!G49)</f>
        <v>0</v>
      </c>
      <c r="H49" s="231">
        <f>SUM('9.sz.önk.bev.'!H49+'10.sz.Hiv.bev.'!H49+'11.sz.Ovi bev.'!H49)</f>
        <v>0</v>
      </c>
      <c r="I49" s="231">
        <f>SUM('9.sz.önk.bev.'!I49+'10.sz.Hiv.bev.'!I49+'11.sz.Ovi bev.'!I49)</f>
        <v>32463309</v>
      </c>
      <c r="J49" s="231">
        <f>SUM('9.sz.önk.bev.'!J49+'10.sz.Hiv.bev.'!J49+'11.sz.Ovi bev.'!J49)</f>
        <v>32463309</v>
      </c>
      <c r="K49" s="231">
        <f>SUM('9.sz.önk.bev.'!K49+'10.sz.Hiv.bev.'!K49+'11.sz.Ovi bev.'!K49)</f>
        <v>33342193</v>
      </c>
    </row>
    <row r="50" spans="1:11" ht="15" customHeight="1">
      <c r="A50" s="55" t="s">
        <v>52</v>
      </c>
      <c r="B50" s="66" t="s">
        <v>741</v>
      </c>
      <c r="C50" s="231">
        <f>SUM('9.sz.önk.bev.'!C50+'10.sz.Hiv.bev.'!C50+'11.sz.Ovi bev.'!C50)</f>
        <v>32463309</v>
      </c>
      <c r="D50" s="231">
        <f>SUM('9.sz.önk.bev.'!D50+'10.sz.Hiv.bev.'!D50+'11.sz.Ovi bev.'!D50)</f>
        <v>32463309</v>
      </c>
      <c r="E50" s="231">
        <f>SUM('9.sz.önk.bev.'!E50+'10.sz.Hiv.bev.'!E50+'11.sz.Ovi bev.'!E50)</f>
        <v>33342193</v>
      </c>
      <c r="F50" s="231">
        <f>SUM('9.sz.önk.bev.'!F50+'10.sz.Hiv.bev.'!F50+'11.sz.Ovi bev.'!F50)</f>
        <v>0</v>
      </c>
      <c r="G50" s="231">
        <f>SUM('9.sz.önk.bev.'!G50+'10.sz.Hiv.bev.'!G50+'11.sz.Ovi bev.'!G50)</f>
        <v>0</v>
      </c>
      <c r="H50" s="231">
        <f>SUM('9.sz.önk.bev.'!H50+'10.sz.Hiv.bev.'!H50+'11.sz.Ovi bev.'!H50)</f>
        <v>0</v>
      </c>
      <c r="I50" s="231">
        <f>SUM('9.sz.önk.bev.'!I50+'10.sz.Hiv.bev.'!I50+'11.sz.Ovi bev.'!I50)</f>
        <v>32463309</v>
      </c>
      <c r="J50" s="231">
        <f>SUM('9.sz.önk.bev.'!J50+'10.sz.Hiv.bev.'!J50+'11.sz.Ovi bev.'!J50)</f>
        <v>32463309</v>
      </c>
      <c r="K50" s="231">
        <f>SUM('9.sz.önk.bev.'!K50+'10.sz.Hiv.bev.'!K50+'11.sz.Ovi bev.'!K50)</f>
        <v>33342193</v>
      </c>
    </row>
    <row r="51" spans="1:11" s="397" customFormat="1" ht="15" customHeight="1">
      <c r="A51" s="357" t="s">
        <v>113</v>
      </c>
      <c r="B51" s="358"/>
      <c r="C51" s="359">
        <f>SUM('9.sz.önk.bev.'!C51+'10.sz.Hiv.bev.'!C51+'11.sz.Ovi bev.'!C51)</f>
        <v>0</v>
      </c>
      <c r="D51" s="359">
        <f>SUM('9.sz.önk.bev.'!D51+'10.sz.Hiv.bev.'!D51+'11.sz.Ovi bev.'!D51)</f>
        <v>0</v>
      </c>
      <c r="E51" s="359">
        <f>SUM('9.sz.önk.bev.'!E51+'10.sz.Hiv.bev.'!E51+'11.sz.Ovi bev.'!E51)</f>
        <v>0</v>
      </c>
      <c r="F51" s="359">
        <f>SUM('9.sz.önk.bev.'!F51+'10.sz.Hiv.bev.'!F51+'11.sz.Ovi bev.'!F51)</f>
        <v>0</v>
      </c>
      <c r="G51" s="359">
        <f>SUM('9.sz.önk.bev.'!G51+'10.sz.Hiv.bev.'!G51+'11.sz.Ovi bev.'!G51)</f>
        <v>0</v>
      </c>
      <c r="H51" s="359">
        <f>SUM('9.sz.önk.bev.'!H51+'10.sz.Hiv.bev.'!H51+'11.sz.Ovi bev.'!H51)</f>
        <v>0</v>
      </c>
      <c r="I51" s="359">
        <f>SUM('9.sz.önk.bev.'!I51+'10.sz.Hiv.bev.'!I51+'11.sz.Ovi bev.'!I51)</f>
        <v>0</v>
      </c>
      <c r="J51" s="359">
        <f>SUM('9.sz.önk.bev.'!J51+'10.sz.Hiv.bev.'!J51+'11.sz.Ovi bev.'!J51)</f>
        <v>0</v>
      </c>
      <c r="K51" s="359">
        <f>SUM('9.sz.önk.bev.'!K51+'10.sz.Hiv.bev.'!K51+'11.sz.Ovi bev.'!K51)</f>
        <v>0</v>
      </c>
    </row>
    <row r="52" spans="1:11" ht="15" customHeight="1">
      <c r="A52" s="178" t="s">
        <v>683</v>
      </c>
      <c r="B52" s="179" t="s">
        <v>684</v>
      </c>
      <c r="C52" s="231">
        <f>SUM('9.sz.önk.bev.'!C52+'10.sz.Hiv.bev.'!C52+'11.sz.Ovi bev.'!C52)</f>
        <v>0</v>
      </c>
      <c r="D52" s="231">
        <f>SUM('9.sz.önk.bev.'!D52+'10.sz.Hiv.bev.'!D52+'11.sz.Ovi bev.'!D52)</f>
        <v>0</v>
      </c>
      <c r="E52" s="231">
        <f>SUM('9.sz.önk.bev.'!E52+'10.sz.Hiv.bev.'!E52+'11.sz.Ovi bev.'!E52)</f>
        <v>0</v>
      </c>
      <c r="F52" s="231">
        <f>SUM('9.sz.önk.bev.'!F52+'10.sz.Hiv.bev.'!F52+'11.sz.Ovi bev.'!F52)</f>
        <v>350000000</v>
      </c>
      <c r="G52" s="231">
        <f>SUM('9.sz.önk.bev.'!G52+'10.sz.Hiv.bev.'!G52+'11.sz.Ovi bev.'!G52)</f>
        <v>409102846</v>
      </c>
      <c r="H52" s="231">
        <f>SUM('9.sz.önk.bev.'!H52+'10.sz.Hiv.bev.'!H52+'11.sz.Ovi bev.'!H52)</f>
        <v>438813131</v>
      </c>
      <c r="I52" s="231">
        <f>SUM('9.sz.önk.bev.'!I52+'10.sz.Hiv.bev.'!I52+'11.sz.Ovi bev.'!I52)</f>
        <v>350000000</v>
      </c>
      <c r="J52" s="231">
        <f>SUM('9.sz.önk.bev.'!J52+'10.sz.Hiv.bev.'!J52+'11.sz.Ovi bev.'!J52)</f>
        <v>409102846</v>
      </c>
      <c r="K52" s="231">
        <f>SUM('9.sz.önk.bev.'!K52+'10.sz.Hiv.bev.'!K52+'11.sz.Ovi bev.'!K52)</f>
        <v>438813131</v>
      </c>
    </row>
    <row r="53" spans="1:11" ht="15" customHeight="1">
      <c r="A53" s="178" t="s">
        <v>685</v>
      </c>
      <c r="B53" s="179" t="s">
        <v>686</v>
      </c>
      <c r="C53" s="231">
        <f>SUM('9.sz.önk.bev.'!C53+'10.sz.Hiv.bev.'!C53+'11.sz.Ovi bev.'!C53)</f>
        <v>0</v>
      </c>
      <c r="D53" s="231">
        <f>SUM('9.sz.önk.bev.'!D53+'10.sz.Hiv.bev.'!D53+'11.sz.Ovi bev.'!D53)</f>
        <v>0</v>
      </c>
      <c r="E53" s="231">
        <f>SUM('9.sz.önk.bev.'!E53+'10.sz.Hiv.bev.'!E53+'11.sz.Ovi bev.'!E53)</f>
        <v>0</v>
      </c>
      <c r="F53" s="231">
        <f>SUM('9.sz.önk.bev.'!F53+'10.sz.Hiv.bev.'!F53+'11.sz.Ovi bev.'!F53)</f>
        <v>0</v>
      </c>
      <c r="G53" s="231">
        <f>SUM('9.sz.önk.bev.'!G53+'10.sz.Hiv.bev.'!G53+'11.sz.Ovi bev.'!G53)</f>
        <v>0</v>
      </c>
      <c r="H53" s="231">
        <f>SUM('9.sz.önk.bev.'!H53+'10.sz.Hiv.bev.'!H53+'11.sz.Ovi bev.'!H53)</f>
        <v>0</v>
      </c>
      <c r="I53" s="231">
        <f>SUM('9.sz.önk.bev.'!I53+'10.sz.Hiv.bev.'!I53+'11.sz.Ovi bev.'!I53)</f>
        <v>0</v>
      </c>
      <c r="J53" s="231">
        <f>SUM('9.sz.önk.bev.'!J53+'10.sz.Hiv.bev.'!J53+'11.sz.Ovi bev.'!J53)</f>
        <v>0</v>
      </c>
      <c r="K53" s="231">
        <f>SUM('9.sz.önk.bev.'!K53+'10.sz.Hiv.bev.'!K53+'11.sz.Ovi bev.'!K53)</f>
        <v>0</v>
      </c>
    </row>
    <row r="54" spans="1:11" ht="15" customHeight="1">
      <c r="A54" s="178" t="s">
        <v>9</v>
      </c>
      <c r="B54" s="179" t="s">
        <v>687</v>
      </c>
      <c r="C54" s="231">
        <f>SUM('9.sz.önk.bev.'!C54+'10.sz.Hiv.bev.'!C54+'11.sz.Ovi bev.'!C54)</f>
        <v>0</v>
      </c>
      <c r="D54" s="231">
        <f>SUM('9.sz.önk.bev.'!D54+'10.sz.Hiv.bev.'!D54+'11.sz.Ovi bev.'!D54)</f>
        <v>0</v>
      </c>
      <c r="E54" s="231">
        <f>SUM('9.sz.önk.bev.'!E54+'10.sz.Hiv.bev.'!E54+'11.sz.Ovi bev.'!E54)</f>
        <v>0</v>
      </c>
      <c r="F54" s="231">
        <f>SUM('9.sz.önk.bev.'!F54+'10.sz.Hiv.bev.'!F54+'11.sz.Ovi bev.'!F54)</f>
        <v>0</v>
      </c>
      <c r="G54" s="231">
        <f>SUM('9.sz.önk.bev.'!G54+'10.sz.Hiv.bev.'!G54+'11.sz.Ovi bev.'!G54)</f>
        <v>0</v>
      </c>
      <c r="H54" s="231">
        <f>SUM('9.sz.önk.bev.'!H54+'10.sz.Hiv.bev.'!H54+'11.sz.Ovi bev.'!H54)</f>
        <v>0</v>
      </c>
      <c r="I54" s="231">
        <f>SUM('9.sz.önk.bev.'!I54+'10.sz.Hiv.bev.'!I54+'11.sz.Ovi bev.'!I54)</f>
        <v>0</v>
      </c>
      <c r="J54" s="231">
        <f>SUM('9.sz.önk.bev.'!J54+'10.sz.Hiv.bev.'!J54+'11.sz.Ovi bev.'!J54)</f>
        <v>0</v>
      </c>
      <c r="K54" s="231">
        <f>SUM('9.sz.önk.bev.'!K54+'10.sz.Hiv.bev.'!K54+'11.sz.Ovi bev.'!K54)</f>
        <v>0</v>
      </c>
    </row>
    <row r="55" spans="1:11" ht="15" customHeight="1">
      <c r="A55" s="178" t="s">
        <v>10</v>
      </c>
      <c r="B55" s="179" t="s">
        <v>688</v>
      </c>
      <c r="C55" s="231">
        <f>SUM('9.sz.önk.bev.'!C55+'10.sz.Hiv.bev.'!C55+'11.sz.Ovi bev.'!C55)</f>
        <v>0</v>
      </c>
      <c r="D55" s="231">
        <f>SUM('9.sz.önk.bev.'!D55+'10.sz.Hiv.bev.'!D55+'11.sz.Ovi bev.'!D55)</f>
        <v>0</v>
      </c>
      <c r="E55" s="231">
        <f>SUM('9.sz.önk.bev.'!E55+'10.sz.Hiv.bev.'!E55+'11.sz.Ovi bev.'!E55)</f>
        <v>0</v>
      </c>
      <c r="F55" s="231">
        <f>SUM('9.sz.önk.bev.'!F55+'10.sz.Hiv.bev.'!F55+'11.sz.Ovi bev.'!F55)</f>
        <v>0</v>
      </c>
      <c r="G55" s="231">
        <f>SUM('9.sz.önk.bev.'!G55+'10.sz.Hiv.bev.'!G55+'11.sz.Ovi bev.'!G55)</f>
        <v>0</v>
      </c>
      <c r="H55" s="231">
        <f>SUM('9.sz.önk.bev.'!H55+'10.sz.Hiv.bev.'!H55+'11.sz.Ovi bev.'!H55)</f>
        <v>0</v>
      </c>
      <c r="I55" s="231">
        <f>SUM('9.sz.önk.bev.'!I55+'10.sz.Hiv.bev.'!I55+'11.sz.Ovi bev.'!I55)</f>
        <v>0</v>
      </c>
      <c r="J55" s="231">
        <f>SUM('9.sz.önk.bev.'!J55+'10.sz.Hiv.bev.'!J55+'11.sz.Ovi bev.'!J55)</f>
        <v>0</v>
      </c>
      <c r="K55" s="231">
        <f>SUM('9.sz.önk.bev.'!K55+'10.sz.Hiv.bev.'!K55+'11.sz.Ovi bev.'!K55)</f>
        <v>0</v>
      </c>
    </row>
    <row r="56" spans="1:11" ht="15" customHeight="1">
      <c r="A56" s="178" t="s">
        <v>11</v>
      </c>
      <c r="B56" s="179" t="s">
        <v>689</v>
      </c>
      <c r="C56" s="231">
        <f>SUM('9.sz.önk.bev.'!C56+'10.sz.Hiv.bev.'!C56+'11.sz.Ovi bev.'!C56)</f>
        <v>0</v>
      </c>
      <c r="D56" s="231">
        <f>SUM('9.sz.önk.bev.'!D56+'10.sz.Hiv.bev.'!D56+'11.sz.Ovi bev.'!D56)</f>
        <v>0</v>
      </c>
      <c r="E56" s="231">
        <f>SUM('9.sz.önk.bev.'!E56+'10.sz.Hiv.bev.'!E56+'11.sz.Ovi bev.'!E56)</f>
        <v>0</v>
      </c>
      <c r="F56" s="231">
        <f>SUM('9.sz.önk.bev.'!F56+'10.sz.Hiv.bev.'!F56+'11.sz.Ovi bev.'!F56)</f>
        <v>0</v>
      </c>
      <c r="G56" s="231">
        <f>SUM('9.sz.önk.bev.'!G56+'10.sz.Hiv.bev.'!G56+'11.sz.Ovi bev.'!G56)</f>
        <v>576000</v>
      </c>
      <c r="H56" s="231">
        <f>SUM('9.sz.önk.bev.'!H56+'10.sz.Hiv.bev.'!H56+'11.sz.Ovi bev.'!H56)</f>
        <v>576000</v>
      </c>
      <c r="I56" s="231">
        <f>SUM('9.sz.önk.bev.'!I56+'10.sz.Hiv.bev.'!I56+'11.sz.Ovi bev.'!I56)</f>
        <v>0</v>
      </c>
      <c r="J56" s="231">
        <f>SUM('9.sz.önk.bev.'!J56+'10.sz.Hiv.bev.'!J56+'11.sz.Ovi bev.'!J56)</f>
        <v>576000</v>
      </c>
      <c r="K56" s="231">
        <f>SUM('9.sz.önk.bev.'!K56+'10.sz.Hiv.bev.'!K56+'11.sz.Ovi bev.'!K56)</f>
        <v>576000</v>
      </c>
    </row>
    <row r="57" spans="1:11" ht="15" customHeight="1">
      <c r="A57" s="55" t="s">
        <v>46</v>
      </c>
      <c r="B57" s="66" t="s">
        <v>690</v>
      </c>
      <c r="C57" s="231">
        <f>SUM('9.sz.önk.bev.'!C57+'10.sz.Hiv.bev.'!C57+'11.sz.Ovi bev.'!C57)</f>
        <v>0</v>
      </c>
      <c r="D57" s="231">
        <f>SUM('9.sz.önk.bev.'!D57+'10.sz.Hiv.bev.'!D57+'11.sz.Ovi bev.'!D57)</f>
        <v>0</v>
      </c>
      <c r="E57" s="231">
        <f>SUM('9.sz.önk.bev.'!E57+'10.sz.Hiv.bev.'!E57+'11.sz.Ovi bev.'!E57)</f>
        <v>0</v>
      </c>
      <c r="F57" s="231">
        <f>SUM('9.sz.önk.bev.'!F57+'10.sz.Hiv.bev.'!F57+'11.sz.Ovi bev.'!F57)</f>
        <v>350000000</v>
      </c>
      <c r="G57" s="231">
        <f>SUM('9.sz.önk.bev.'!G57+'10.sz.Hiv.bev.'!G57+'11.sz.Ovi bev.'!G57)</f>
        <v>409678846</v>
      </c>
      <c r="H57" s="231">
        <f>SUM('9.sz.önk.bev.'!H57+'10.sz.Hiv.bev.'!H57+'11.sz.Ovi bev.'!H57)</f>
        <v>439389131</v>
      </c>
      <c r="I57" s="231">
        <f>SUM('9.sz.önk.bev.'!I57+'10.sz.Hiv.bev.'!I57+'11.sz.Ovi bev.'!I57)</f>
        <v>350000000</v>
      </c>
      <c r="J57" s="231">
        <f>SUM('9.sz.önk.bev.'!J57+'10.sz.Hiv.bev.'!J57+'11.sz.Ovi bev.'!J57)</f>
        <v>409678846</v>
      </c>
      <c r="K57" s="231">
        <f>SUM('9.sz.önk.bev.'!K57+'10.sz.Hiv.bev.'!K57+'11.sz.Ovi bev.'!K57)</f>
        <v>439389131</v>
      </c>
    </row>
    <row r="58" spans="1:11" ht="15" customHeight="1">
      <c r="A58" s="181" t="s">
        <v>28</v>
      </c>
      <c r="B58" s="179" t="s">
        <v>729</v>
      </c>
      <c r="C58" s="231">
        <f>SUM('9.sz.önk.bev.'!C58+'10.sz.Hiv.bev.'!C58+'11.sz.Ovi bev.'!C58)</f>
        <v>0</v>
      </c>
      <c r="D58" s="231">
        <f>SUM('9.sz.önk.bev.'!D58+'10.sz.Hiv.bev.'!D58+'11.sz.Ovi bev.'!D58)</f>
        <v>0</v>
      </c>
      <c r="E58" s="231">
        <f>SUM('9.sz.önk.bev.'!E58+'10.sz.Hiv.bev.'!E58+'11.sz.Ovi bev.'!E58)</f>
        <v>0</v>
      </c>
      <c r="F58" s="231">
        <f>SUM('9.sz.önk.bev.'!F58+'10.sz.Hiv.bev.'!F58+'11.sz.Ovi bev.'!F58)</f>
        <v>0</v>
      </c>
      <c r="G58" s="231">
        <f>SUM('9.sz.önk.bev.'!G58+'10.sz.Hiv.bev.'!G58+'11.sz.Ovi bev.'!G58)</f>
        <v>0</v>
      </c>
      <c r="H58" s="231">
        <f>SUM('9.sz.önk.bev.'!H58+'10.sz.Hiv.bev.'!H58+'11.sz.Ovi bev.'!H58)</f>
        <v>0</v>
      </c>
      <c r="I58" s="231">
        <f>SUM('9.sz.önk.bev.'!I58+'10.sz.Hiv.bev.'!I58+'11.sz.Ovi bev.'!I58)</f>
        <v>0</v>
      </c>
      <c r="J58" s="231">
        <f>SUM('9.sz.önk.bev.'!J58+'10.sz.Hiv.bev.'!J58+'11.sz.Ovi bev.'!J58)</f>
        <v>0</v>
      </c>
      <c r="K58" s="231">
        <f>SUM('9.sz.önk.bev.'!K58+'10.sz.Hiv.bev.'!K58+'11.sz.Ovi bev.'!K58)</f>
        <v>0</v>
      </c>
    </row>
    <row r="59" spans="1:11" ht="15" customHeight="1">
      <c r="A59" s="181" t="s">
        <v>29</v>
      </c>
      <c r="B59" s="179" t="s">
        <v>730</v>
      </c>
      <c r="C59" s="231">
        <f>SUM('9.sz.önk.bev.'!C59+'10.sz.Hiv.bev.'!C59+'11.sz.Ovi bev.'!C59)</f>
        <v>0</v>
      </c>
      <c r="D59" s="231">
        <f>SUM('9.sz.önk.bev.'!D59+'10.sz.Hiv.bev.'!D59+'11.sz.Ovi bev.'!D59)</f>
        <v>0</v>
      </c>
      <c r="E59" s="231">
        <f>SUM('9.sz.önk.bev.'!E59+'10.sz.Hiv.bev.'!E59+'11.sz.Ovi bev.'!E59)</f>
        <v>0</v>
      </c>
      <c r="F59" s="231">
        <f>SUM('9.sz.önk.bev.'!F59+'10.sz.Hiv.bev.'!F59+'11.sz.Ovi bev.'!F59)</f>
        <v>220000</v>
      </c>
      <c r="G59" s="231">
        <f>SUM('9.sz.önk.bev.'!G59+'10.sz.Hiv.bev.'!G59+'11.sz.Ovi bev.'!G59)</f>
        <v>220000</v>
      </c>
      <c r="H59" s="231">
        <f>SUM('9.sz.önk.bev.'!H59+'10.sz.Hiv.bev.'!H59+'11.sz.Ovi bev.'!H59)</f>
        <v>378030</v>
      </c>
      <c r="I59" s="231">
        <f>SUM('9.sz.önk.bev.'!I59+'10.sz.Hiv.bev.'!I59+'11.sz.Ovi bev.'!I59)</f>
        <v>220000</v>
      </c>
      <c r="J59" s="231">
        <f>SUM('9.sz.önk.bev.'!J59+'10.sz.Hiv.bev.'!J59+'11.sz.Ovi bev.'!J59)</f>
        <v>220000</v>
      </c>
      <c r="K59" s="231">
        <f>SUM('9.sz.önk.bev.'!K59+'10.sz.Hiv.bev.'!K59+'11.sz.Ovi bev.'!K59)</f>
        <v>378030</v>
      </c>
    </row>
    <row r="60" spans="1:11" ht="15" customHeight="1">
      <c r="A60" s="181" t="s">
        <v>731</v>
      </c>
      <c r="B60" s="179" t="s">
        <v>732</v>
      </c>
      <c r="C60" s="231">
        <f>SUM('9.sz.önk.bev.'!C60+'10.sz.Hiv.bev.'!C60+'11.sz.Ovi bev.'!C60)</f>
        <v>0</v>
      </c>
      <c r="D60" s="231">
        <f>SUM('9.sz.önk.bev.'!D60+'10.sz.Hiv.bev.'!D60+'11.sz.Ovi bev.'!D60)</f>
        <v>0</v>
      </c>
      <c r="E60" s="231">
        <f>SUM('9.sz.önk.bev.'!E60+'10.sz.Hiv.bev.'!E60+'11.sz.Ovi bev.'!E60)</f>
        <v>0</v>
      </c>
      <c r="F60" s="231">
        <f>SUM('9.sz.önk.bev.'!F60+'10.sz.Hiv.bev.'!F60+'11.sz.Ovi bev.'!F60)</f>
        <v>0</v>
      </c>
      <c r="G60" s="231">
        <f>SUM('9.sz.önk.bev.'!G60+'10.sz.Hiv.bev.'!G60+'11.sz.Ovi bev.'!G60)</f>
        <v>0</v>
      </c>
      <c r="H60" s="231">
        <f>SUM('9.sz.önk.bev.'!H60+'10.sz.Hiv.bev.'!H60+'11.sz.Ovi bev.'!H60)</f>
        <v>0</v>
      </c>
      <c r="I60" s="231">
        <f>SUM('9.sz.önk.bev.'!I60+'10.sz.Hiv.bev.'!I60+'11.sz.Ovi bev.'!I60)</f>
        <v>0</v>
      </c>
      <c r="J60" s="231">
        <f>SUM('9.sz.önk.bev.'!J60+'10.sz.Hiv.bev.'!J60+'11.sz.Ovi bev.'!J60)</f>
        <v>0</v>
      </c>
      <c r="K60" s="231">
        <f>SUM('9.sz.önk.bev.'!K60+'10.sz.Hiv.bev.'!K60+'11.sz.Ovi bev.'!K60)</f>
        <v>0</v>
      </c>
    </row>
    <row r="61" spans="1:11" ht="15" customHeight="1">
      <c r="A61" s="181" t="s">
        <v>30</v>
      </c>
      <c r="B61" s="179" t="s">
        <v>733</v>
      </c>
      <c r="C61" s="231">
        <f>SUM('9.sz.önk.bev.'!C61+'10.sz.Hiv.bev.'!C61+'11.sz.Ovi bev.'!C61)</f>
        <v>0</v>
      </c>
      <c r="D61" s="231">
        <f>SUM('9.sz.önk.bev.'!D61+'10.sz.Hiv.bev.'!D61+'11.sz.Ovi bev.'!D61)</f>
        <v>0</v>
      </c>
      <c r="E61" s="231">
        <f>SUM('9.sz.önk.bev.'!E61+'10.sz.Hiv.bev.'!E61+'11.sz.Ovi bev.'!E61)</f>
        <v>0</v>
      </c>
      <c r="F61" s="231">
        <f>SUM('9.sz.önk.bev.'!F61+'10.sz.Hiv.bev.'!F61+'11.sz.Ovi bev.'!F61)</f>
        <v>0</v>
      </c>
      <c r="G61" s="231">
        <f>SUM('9.sz.önk.bev.'!G61+'10.sz.Hiv.bev.'!G61+'11.sz.Ovi bev.'!G61)</f>
        <v>0</v>
      </c>
      <c r="H61" s="231">
        <f>SUM('9.sz.önk.bev.'!H61+'10.sz.Hiv.bev.'!H61+'11.sz.Ovi bev.'!H61)</f>
        <v>0</v>
      </c>
      <c r="I61" s="231">
        <f>SUM('9.sz.önk.bev.'!I61+'10.sz.Hiv.bev.'!I61+'11.sz.Ovi bev.'!I61)</f>
        <v>0</v>
      </c>
      <c r="J61" s="231">
        <f>SUM('9.sz.önk.bev.'!J61+'10.sz.Hiv.bev.'!J61+'11.sz.Ovi bev.'!J61)</f>
        <v>0</v>
      </c>
      <c r="K61" s="231">
        <f>SUM('9.sz.önk.bev.'!K61+'10.sz.Hiv.bev.'!K61+'11.sz.Ovi bev.'!K61)</f>
        <v>0</v>
      </c>
    </row>
    <row r="62" spans="1:11" ht="15" customHeight="1">
      <c r="A62" s="181" t="s">
        <v>734</v>
      </c>
      <c r="B62" s="179" t="s">
        <v>735</v>
      </c>
      <c r="C62" s="231">
        <f>SUM('9.sz.önk.bev.'!C62+'10.sz.Hiv.bev.'!C62+'11.sz.Ovi bev.'!C62)</f>
        <v>0</v>
      </c>
      <c r="D62" s="231">
        <f>SUM('9.sz.önk.bev.'!D62+'10.sz.Hiv.bev.'!D62+'11.sz.Ovi bev.'!D62)</f>
        <v>0</v>
      </c>
      <c r="E62" s="231">
        <f>SUM('9.sz.önk.bev.'!E62+'10.sz.Hiv.bev.'!E62+'11.sz.Ovi bev.'!E62)</f>
        <v>0</v>
      </c>
      <c r="F62" s="231">
        <f>SUM('9.sz.önk.bev.'!F62+'10.sz.Hiv.bev.'!F62+'11.sz.Ovi bev.'!F62)</f>
        <v>0</v>
      </c>
      <c r="G62" s="231">
        <f>SUM('9.sz.önk.bev.'!G62+'10.sz.Hiv.bev.'!G62+'11.sz.Ovi bev.'!G62)</f>
        <v>0</v>
      </c>
      <c r="H62" s="231">
        <f>SUM('9.sz.önk.bev.'!H62+'10.sz.Hiv.bev.'!H62+'11.sz.Ovi bev.'!H62)</f>
        <v>0</v>
      </c>
      <c r="I62" s="231">
        <f>SUM('9.sz.önk.bev.'!I62+'10.sz.Hiv.bev.'!I62+'11.sz.Ovi bev.'!I62)</f>
        <v>0</v>
      </c>
      <c r="J62" s="231">
        <f>SUM('9.sz.önk.bev.'!J62+'10.sz.Hiv.bev.'!J62+'11.sz.Ovi bev.'!J62)</f>
        <v>0</v>
      </c>
      <c r="K62" s="231">
        <f>SUM('9.sz.önk.bev.'!K62+'10.sz.Hiv.bev.'!K62+'11.sz.Ovi bev.'!K62)</f>
        <v>0</v>
      </c>
    </row>
    <row r="63" spans="1:11" ht="15" customHeight="1">
      <c r="A63" s="55" t="s">
        <v>51</v>
      </c>
      <c r="B63" s="66" t="s">
        <v>736</v>
      </c>
      <c r="C63" s="231">
        <f>SUM('9.sz.önk.bev.'!C63+'10.sz.Hiv.bev.'!C63+'11.sz.Ovi bev.'!C63)</f>
        <v>0</v>
      </c>
      <c r="D63" s="231">
        <f>SUM('9.sz.önk.bev.'!D63+'10.sz.Hiv.bev.'!D63+'11.sz.Ovi bev.'!D63)</f>
        <v>0</v>
      </c>
      <c r="E63" s="231">
        <f>SUM('9.sz.önk.bev.'!E63+'10.sz.Hiv.bev.'!E63+'11.sz.Ovi bev.'!E63)</f>
        <v>0</v>
      </c>
      <c r="F63" s="231">
        <f>SUM('9.sz.önk.bev.'!F63+'10.sz.Hiv.bev.'!F63+'11.sz.Ovi bev.'!F63)</f>
        <v>220000</v>
      </c>
      <c r="G63" s="231">
        <f>SUM('9.sz.önk.bev.'!G63+'10.sz.Hiv.bev.'!G63+'11.sz.Ovi bev.'!G63)</f>
        <v>220000</v>
      </c>
      <c r="H63" s="231">
        <f>SUM('9.sz.önk.bev.'!H63+'10.sz.Hiv.bev.'!H63+'11.sz.Ovi bev.'!H63)</f>
        <v>378030</v>
      </c>
      <c r="I63" s="231">
        <f>SUM('9.sz.önk.bev.'!I63+'10.sz.Hiv.bev.'!I63+'11.sz.Ovi bev.'!I63)</f>
        <v>220000</v>
      </c>
      <c r="J63" s="231">
        <f>SUM('9.sz.önk.bev.'!J63+'10.sz.Hiv.bev.'!J63+'11.sz.Ovi bev.'!J63)</f>
        <v>220000</v>
      </c>
      <c r="K63" s="231">
        <f>SUM('9.sz.önk.bev.'!K63+'10.sz.Hiv.bev.'!K63+'11.sz.Ovi bev.'!K63)</f>
        <v>378030</v>
      </c>
    </row>
    <row r="64" spans="1:11" ht="15" customHeight="1">
      <c r="A64" s="181" t="s">
        <v>742</v>
      </c>
      <c r="B64" s="179" t="s">
        <v>743</v>
      </c>
      <c r="C64" s="231">
        <f>SUM('9.sz.önk.bev.'!C64+'10.sz.Hiv.bev.'!C64+'11.sz.Ovi bev.'!C64)</f>
        <v>0</v>
      </c>
      <c r="D64" s="231">
        <f>SUM('9.sz.önk.bev.'!D64+'10.sz.Hiv.bev.'!D64+'11.sz.Ovi bev.'!D64)</f>
        <v>0</v>
      </c>
      <c r="E64" s="231">
        <f>SUM('9.sz.önk.bev.'!E64+'10.sz.Hiv.bev.'!E64+'11.sz.Ovi bev.'!E64)</f>
        <v>0</v>
      </c>
      <c r="F64" s="231">
        <f>SUM('9.sz.önk.bev.'!F64+'10.sz.Hiv.bev.'!F64+'11.sz.Ovi bev.'!F64)</f>
        <v>0</v>
      </c>
      <c r="G64" s="231">
        <f>SUM('9.sz.önk.bev.'!G64+'10.sz.Hiv.bev.'!G64+'11.sz.Ovi bev.'!G64)</f>
        <v>0</v>
      </c>
      <c r="H64" s="231">
        <f>SUM('9.sz.önk.bev.'!H64+'10.sz.Hiv.bev.'!H64+'11.sz.Ovi bev.'!H64)</f>
        <v>0</v>
      </c>
      <c r="I64" s="231">
        <f>SUM('9.sz.önk.bev.'!I64+'10.sz.Hiv.bev.'!I64+'11.sz.Ovi bev.'!I64)</f>
        <v>0</v>
      </c>
      <c r="J64" s="231">
        <f>SUM('9.sz.önk.bev.'!J64+'10.sz.Hiv.bev.'!J64+'11.sz.Ovi bev.'!J64)</f>
        <v>0</v>
      </c>
      <c r="K64" s="231">
        <f>SUM('9.sz.önk.bev.'!K64+'10.sz.Hiv.bev.'!K64+'11.sz.Ovi bev.'!K64)</f>
        <v>0</v>
      </c>
    </row>
    <row r="65" spans="1:11" ht="15" customHeight="1">
      <c r="A65" s="178" t="s">
        <v>33</v>
      </c>
      <c r="B65" s="179" t="s">
        <v>744</v>
      </c>
      <c r="C65" s="231">
        <f>SUM('9.sz.önk.bev.'!C65+'10.sz.Hiv.bev.'!C65+'11.sz.Ovi bev.'!C65)</f>
        <v>0</v>
      </c>
      <c r="D65" s="231">
        <f>SUM('9.sz.önk.bev.'!D65+'10.sz.Hiv.bev.'!D65+'11.sz.Ovi bev.'!D65)</f>
        <v>0</v>
      </c>
      <c r="E65" s="231">
        <f>SUM('9.sz.önk.bev.'!E65+'10.sz.Hiv.bev.'!E65+'11.sz.Ovi bev.'!E65)</f>
        <v>0</v>
      </c>
      <c r="F65" s="231">
        <f>SUM('9.sz.önk.bev.'!F65+'10.sz.Hiv.bev.'!F65+'11.sz.Ovi bev.'!F65)</f>
        <v>0</v>
      </c>
      <c r="G65" s="231">
        <f>SUM('9.sz.önk.bev.'!G65+'10.sz.Hiv.bev.'!G65+'11.sz.Ovi bev.'!G65)</f>
        <v>0</v>
      </c>
      <c r="H65" s="231">
        <f>SUM('9.sz.önk.bev.'!H65+'10.sz.Hiv.bev.'!H65+'11.sz.Ovi bev.'!H65)</f>
        <v>0</v>
      </c>
      <c r="I65" s="231">
        <f>SUM('9.sz.önk.bev.'!I65+'10.sz.Hiv.bev.'!I65+'11.sz.Ovi bev.'!I65)</f>
        <v>0</v>
      </c>
      <c r="J65" s="231">
        <f>SUM('9.sz.önk.bev.'!J65+'10.sz.Hiv.bev.'!J65+'11.sz.Ovi bev.'!J65)</f>
        <v>0</v>
      </c>
      <c r="K65" s="231">
        <f>SUM('9.sz.önk.bev.'!K65+'10.sz.Hiv.bev.'!K65+'11.sz.Ovi bev.'!K65)</f>
        <v>0</v>
      </c>
    </row>
    <row r="66" spans="1:11" ht="15" customHeight="1">
      <c r="A66" s="181" t="s">
        <v>34</v>
      </c>
      <c r="B66" s="179" t="s">
        <v>666</v>
      </c>
      <c r="C66" s="231">
        <f>SUM('9.sz.önk.bev.'!C66+'10.sz.Hiv.bev.'!C66+'11.sz.Ovi bev.'!C66)</f>
        <v>0</v>
      </c>
      <c r="D66" s="231">
        <f>SUM('9.sz.önk.bev.'!D66+'10.sz.Hiv.bev.'!D66+'11.sz.Ovi bev.'!D66)</f>
        <v>0</v>
      </c>
      <c r="E66" s="231">
        <f>SUM('9.sz.önk.bev.'!E66+'10.sz.Hiv.bev.'!E66+'11.sz.Ovi bev.'!E66)</f>
        <v>0</v>
      </c>
      <c r="F66" s="231">
        <f>SUM('9.sz.önk.bev.'!F66+'10.sz.Hiv.bev.'!F66+'11.sz.Ovi bev.'!F66)</f>
        <v>0</v>
      </c>
      <c r="G66" s="231">
        <f>SUM('9.sz.önk.bev.'!G66+'10.sz.Hiv.bev.'!G66+'11.sz.Ovi bev.'!G66)</f>
        <v>0</v>
      </c>
      <c r="H66" s="231">
        <f>SUM('9.sz.önk.bev.'!H66+'10.sz.Hiv.bev.'!H66+'11.sz.Ovi bev.'!H66)</f>
        <v>273814</v>
      </c>
      <c r="I66" s="231">
        <f>SUM('9.sz.önk.bev.'!I66+'10.sz.Hiv.bev.'!I66+'11.sz.Ovi bev.'!I66)</f>
        <v>0</v>
      </c>
      <c r="J66" s="231">
        <f>SUM('9.sz.önk.bev.'!J66+'10.sz.Hiv.bev.'!J66+'11.sz.Ovi bev.'!J66)</f>
        <v>0</v>
      </c>
      <c r="K66" s="231">
        <f>SUM('9.sz.önk.bev.'!K66+'10.sz.Hiv.bev.'!K66+'11.sz.Ovi bev.'!K66)</f>
        <v>273814</v>
      </c>
    </row>
    <row r="67" spans="1:11" ht="15" customHeight="1">
      <c r="A67" s="55" t="s">
        <v>54</v>
      </c>
      <c r="B67" s="66" t="s">
        <v>746</v>
      </c>
      <c r="C67" s="231">
        <f>SUM('9.sz.önk.bev.'!C67+'10.sz.Hiv.bev.'!C67+'11.sz.Ovi bev.'!C67)</f>
        <v>0</v>
      </c>
      <c r="D67" s="231">
        <f>SUM('9.sz.önk.bev.'!D67+'10.sz.Hiv.bev.'!D67+'11.sz.Ovi bev.'!D67)</f>
        <v>0</v>
      </c>
      <c r="E67" s="231">
        <f>SUM('9.sz.önk.bev.'!E67+'10.sz.Hiv.bev.'!E67+'11.sz.Ovi bev.'!E67)</f>
        <v>0</v>
      </c>
      <c r="F67" s="231">
        <f>SUM('9.sz.önk.bev.'!F67+'10.sz.Hiv.bev.'!F67+'11.sz.Ovi bev.'!F67)</f>
        <v>0</v>
      </c>
      <c r="G67" s="231">
        <f>SUM('9.sz.önk.bev.'!G67+'10.sz.Hiv.bev.'!G67+'11.sz.Ovi bev.'!G67)</f>
        <v>0</v>
      </c>
      <c r="H67" s="231">
        <f>SUM('9.sz.önk.bev.'!H67+'10.sz.Hiv.bev.'!H67+'11.sz.Ovi bev.'!H67)</f>
        <v>273814</v>
      </c>
      <c r="I67" s="231">
        <f>SUM('9.sz.önk.bev.'!I67+'10.sz.Hiv.bev.'!I67+'11.sz.Ovi bev.'!I67)</f>
        <v>0</v>
      </c>
      <c r="J67" s="231">
        <f>SUM('9.sz.önk.bev.'!J67+'10.sz.Hiv.bev.'!J67+'11.sz.Ovi bev.'!J67)</f>
        <v>0</v>
      </c>
      <c r="K67" s="231">
        <f>SUM('9.sz.önk.bev.'!K67+'10.sz.Hiv.bev.'!K67+'11.sz.Ovi bev.'!K67)</f>
        <v>273814</v>
      </c>
    </row>
    <row r="68" spans="1:11" s="397" customFormat="1" ht="15" customHeight="1">
      <c r="A68" s="357" t="s">
        <v>112</v>
      </c>
      <c r="B68" s="358"/>
      <c r="C68" s="359">
        <f>SUM('9.sz.önk.bev.'!C68+'10.sz.Hiv.bev.'!C68+'11.sz.Ovi bev.'!C68)</f>
        <v>0</v>
      </c>
      <c r="D68" s="359">
        <f>SUM('9.sz.önk.bev.'!D68+'10.sz.Hiv.bev.'!D68+'11.sz.Ovi bev.'!D68)</f>
        <v>0</v>
      </c>
      <c r="E68" s="359">
        <f>SUM('9.sz.önk.bev.'!E68+'10.sz.Hiv.bev.'!E68+'11.sz.Ovi bev.'!E68)</f>
        <v>0</v>
      </c>
      <c r="F68" s="359">
        <f>SUM('9.sz.önk.bev.'!F68+'10.sz.Hiv.bev.'!F68+'11.sz.Ovi bev.'!F68)</f>
        <v>0</v>
      </c>
      <c r="G68" s="359">
        <f>SUM('9.sz.önk.bev.'!G68+'10.sz.Hiv.bev.'!G68+'11.sz.Ovi bev.'!G68)</f>
        <v>0</v>
      </c>
      <c r="H68" s="359">
        <f>SUM('9.sz.önk.bev.'!H68+'10.sz.Hiv.bev.'!H68+'11.sz.Ovi bev.'!H68)</f>
        <v>0</v>
      </c>
      <c r="I68" s="359">
        <f>SUM('9.sz.önk.bev.'!I68+'10.sz.Hiv.bev.'!I68+'11.sz.Ovi bev.'!I68)</f>
        <v>0</v>
      </c>
      <c r="J68" s="359">
        <f>SUM('9.sz.önk.bev.'!J68+'10.sz.Hiv.bev.'!J68+'11.sz.Ovi bev.'!J68)</f>
        <v>0</v>
      </c>
      <c r="K68" s="359">
        <f>SUM('9.sz.önk.bev.'!K68+'10.sz.Hiv.bev.'!K68+'11.sz.Ovi bev.'!K68)</f>
        <v>0</v>
      </c>
    </row>
    <row r="69" spans="1:11" s="407" customFormat="1" ht="14.25">
      <c r="A69" s="408" t="s">
        <v>53</v>
      </c>
      <c r="B69" s="409" t="s">
        <v>747</v>
      </c>
      <c r="C69" s="401">
        <f>SUM('9.sz.önk.bev.'!C69+'10.sz.Hiv.bev.'!C69+'11.sz.Ovi bev.'!C69)</f>
        <v>606461734</v>
      </c>
      <c r="D69" s="401">
        <f>SUM('9.sz.önk.bev.'!D69+'10.sz.Hiv.bev.'!D69+'11.sz.Ovi bev.'!D69)</f>
        <v>631028930</v>
      </c>
      <c r="E69" s="401">
        <f>SUM('9.sz.önk.bev.'!E69+'10.sz.Hiv.bev.'!E69+'11.sz.Ovi bev.'!E69)</f>
        <v>635550243</v>
      </c>
      <c r="F69" s="401">
        <f>SUM('9.sz.önk.bev.'!F69+'10.sz.Hiv.bev.'!F69+'11.sz.Ovi bev.'!F69)</f>
        <v>350220000</v>
      </c>
      <c r="G69" s="401">
        <f>SUM('9.sz.önk.bev.'!G69+'10.sz.Hiv.bev.'!G69+'11.sz.Ovi bev.'!G69)</f>
        <v>410129846</v>
      </c>
      <c r="H69" s="401">
        <f>SUM('9.sz.önk.bev.'!H69+'10.sz.Hiv.bev.'!H69+'11.sz.Ovi bev.'!H69)</f>
        <v>440301986</v>
      </c>
      <c r="I69" s="401">
        <f>SUM('9.sz.önk.bev.'!I69+'10.sz.Hiv.bev.'!I69+'11.sz.Ovi bev.'!I69)</f>
        <v>956681734</v>
      </c>
      <c r="J69" s="401">
        <f>SUM('9.sz.önk.bev.'!J69+'10.sz.Hiv.bev.'!J69+'11.sz.Ovi bev.'!J69)</f>
        <v>783625288</v>
      </c>
      <c r="K69" s="401">
        <f>SUM('9.sz.önk.bev.'!K69+'10.sz.Hiv.bev.'!K69+'11.sz.Ovi bev.'!K69)</f>
        <v>1075852229</v>
      </c>
    </row>
    <row r="70" spans="1:11" s="413" customFormat="1" ht="14.25">
      <c r="A70" s="410" t="s">
        <v>164</v>
      </c>
      <c r="B70" s="411"/>
      <c r="C70" s="412">
        <f>SUM('9.sz.önk.bev.'!C70+'10.sz.Hiv.bev.'!C70+'11.sz.Ovi bev.'!C70)</f>
        <v>0</v>
      </c>
      <c r="D70" s="412">
        <f>SUM('9.sz.önk.bev.'!D70+'10.sz.Hiv.bev.'!D70+'11.sz.Ovi bev.'!D70)</f>
        <v>0</v>
      </c>
      <c r="E70" s="412">
        <f>SUM('9.sz.önk.bev.'!E70+'10.sz.Hiv.bev.'!E70+'11.sz.Ovi bev.'!E70)</f>
        <v>0</v>
      </c>
      <c r="F70" s="412">
        <f>SUM('9.sz.önk.bev.'!F70+'10.sz.Hiv.bev.'!F70+'11.sz.Ovi bev.'!F70)</f>
        <v>0</v>
      </c>
      <c r="G70" s="412">
        <f>SUM('9.sz.önk.bev.'!G70+'10.sz.Hiv.bev.'!G70+'11.sz.Ovi bev.'!G70)</f>
        <v>0</v>
      </c>
      <c r="H70" s="412">
        <f>SUM('9.sz.önk.bev.'!H70+'10.sz.Hiv.bev.'!H70+'11.sz.Ovi bev.'!H70)</f>
        <v>0</v>
      </c>
      <c r="I70" s="412">
        <f>SUM('9.sz.önk.bev.'!I70+'10.sz.Hiv.bev.'!I70+'11.sz.Ovi bev.'!I70)</f>
        <v>0</v>
      </c>
      <c r="J70" s="412">
        <f>SUM('9.sz.önk.bev.'!J70+'10.sz.Hiv.bev.'!J70+'11.sz.Ovi bev.'!J70)</f>
        <v>0</v>
      </c>
      <c r="K70" s="412">
        <f>SUM('9.sz.önk.bev.'!K70+'10.sz.Hiv.bev.'!K70+'11.sz.Ovi bev.'!K70)</f>
        <v>0</v>
      </c>
    </row>
    <row r="71" spans="1:11" s="413" customFormat="1" ht="14.25">
      <c r="A71" s="410" t="s">
        <v>165</v>
      </c>
      <c r="B71" s="411"/>
      <c r="C71" s="412">
        <f>SUM('9.sz.önk.bev.'!C71+'10.sz.Hiv.bev.'!C71+'11.sz.Ovi bev.'!C71)</f>
        <v>0</v>
      </c>
      <c r="D71" s="412">
        <f>SUM('9.sz.önk.bev.'!D71+'10.sz.Hiv.bev.'!D71+'11.sz.Ovi bev.'!D71)</f>
        <v>0</v>
      </c>
      <c r="E71" s="412">
        <f>SUM('9.sz.önk.bev.'!E71+'10.sz.Hiv.bev.'!E71+'11.sz.Ovi bev.'!E71)</f>
        <v>0</v>
      </c>
      <c r="F71" s="412">
        <f>SUM('9.sz.önk.bev.'!F71+'10.sz.Hiv.bev.'!F71+'11.sz.Ovi bev.'!F71)</f>
        <v>0</v>
      </c>
      <c r="G71" s="412">
        <f>SUM('9.sz.önk.bev.'!G71+'10.sz.Hiv.bev.'!G71+'11.sz.Ovi bev.'!G71)</f>
        <v>0</v>
      </c>
      <c r="H71" s="412">
        <f>SUM('9.sz.önk.bev.'!H71+'10.sz.Hiv.bev.'!H71+'11.sz.Ovi bev.'!H71)</f>
        <v>0</v>
      </c>
      <c r="I71" s="412">
        <f>SUM('9.sz.önk.bev.'!I71+'10.sz.Hiv.bev.'!I71+'11.sz.Ovi bev.'!I71)</f>
        <v>0</v>
      </c>
      <c r="J71" s="412">
        <f>SUM('9.sz.önk.bev.'!J71+'10.sz.Hiv.bev.'!J71+'11.sz.Ovi bev.'!J71)</f>
        <v>0</v>
      </c>
      <c r="K71" s="412">
        <f>SUM('9.sz.önk.bev.'!K71+'10.sz.Hiv.bev.'!K71+'11.sz.Ovi bev.'!K71)</f>
        <v>0</v>
      </c>
    </row>
    <row r="72" spans="1:11" ht="14.25">
      <c r="A72" s="191" t="s">
        <v>35</v>
      </c>
      <c r="B72" s="178" t="s">
        <v>748</v>
      </c>
      <c r="C72" s="231">
        <f>SUM('9.sz.önk.bev.'!C72+'10.sz.Hiv.bev.'!C72+'11.sz.Ovi bev.'!C72)</f>
        <v>0</v>
      </c>
      <c r="D72" s="231">
        <f>SUM('9.sz.önk.bev.'!D72+'10.sz.Hiv.bev.'!D72+'11.sz.Ovi bev.'!D72)</f>
        <v>0</v>
      </c>
      <c r="E72" s="231">
        <f>SUM('9.sz.önk.bev.'!E72+'10.sz.Hiv.bev.'!E72+'11.sz.Ovi bev.'!E72)</f>
        <v>0</v>
      </c>
      <c r="F72" s="231">
        <f>SUM('9.sz.önk.bev.'!F72+'10.sz.Hiv.bev.'!F72+'11.sz.Ovi bev.'!F72)</f>
        <v>0</v>
      </c>
      <c r="G72" s="231">
        <f>SUM('9.sz.önk.bev.'!G72+'10.sz.Hiv.bev.'!G72+'11.sz.Ovi bev.'!G72)</f>
        <v>0</v>
      </c>
      <c r="H72" s="231">
        <f>SUM('9.sz.önk.bev.'!H72+'10.sz.Hiv.bev.'!H72+'11.sz.Ovi bev.'!H72)</f>
        <v>0</v>
      </c>
      <c r="I72" s="231">
        <f>SUM('9.sz.önk.bev.'!I72+'10.sz.Hiv.bev.'!I72+'11.sz.Ovi bev.'!I72)</f>
        <v>0</v>
      </c>
      <c r="J72" s="231">
        <f>SUM('9.sz.önk.bev.'!J72+'10.sz.Hiv.bev.'!J72+'11.sz.Ovi bev.'!J72)</f>
        <v>0</v>
      </c>
      <c r="K72" s="231">
        <f>SUM('9.sz.önk.bev.'!K72+'10.sz.Hiv.bev.'!K72+'11.sz.Ovi bev.'!K72)</f>
        <v>0</v>
      </c>
    </row>
    <row r="73" spans="1:11" ht="14.25">
      <c r="A73" s="181" t="s">
        <v>749</v>
      </c>
      <c r="B73" s="178" t="s">
        <v>750</v>
      </c>
      <c r="C73" s="231">
        <f>SUM('9.sz.önk.bev.'!C73+'10.sz.Hiv.bev.'!C73+'11.sz.Ovi bev.'!C73)</f>
        <v>0</v>
      </c>
      <c r="D73" s="231">
        <f>SUM('9.sz.önk.bev.'!D73+'10.sz.Hiv.bev.'!D73+'11.sz.Ovi bev.'!D73)</f>
        <v>0</v>
      </c>
      <c r="E73" s="231">
        <f>SUM('9.sz.önk.bev.'!E73+'10.sz.Hiv.bev.'!E73+'11.sz.Ovi bev.'!E73)</f>
        <v>0</v>
      </c>
      <c r="F73" s="231">
        <f>SUM('9.sz.önk.bev.'!F73+'10.sz.Hiv.bev.'!F73+'11.sz.Ovi bev.'!F73)</f>
        <v>0</v>
      </c>
      <c r="G73" s="231">
        <f>SUM('9.sz.önk.bev.'!G73+'10.sz.Hiv.bev.'!G73+'11.sz.Ovi bev.'!G73)</f>
        <v>0</v>
      </c>
      <c r="H73" s="231">
        <f>SUM('9.sz.önk.bev.'!H73+'10.sz.Hiv.bev.'!H73+'11.sz.Ovi bev.'!H73)</f>
        <v>0</v>
      </c>
      <c r="I73" s="231">
        <f>SUM('9.sz.önk.bev.'!I73+'10.sz.Hiv.bev.'!I73+'11.sz.Ovi bev.'!I73)</f>
        <v>0</v>
      </c>
      <c r="J73" s="231">
        <f>SUM('9.sz.önk.bev.'!J73+'10.sz.Hiv.bev.'!J73+'11.sz.Ovi bev.'!J73)</f>
        <v>0</v>
      </c>
      <c r="K73" s="231">
        <f>SUM('9.sz.önk.bev.'!K73+'10.sz.Hiv.bev.'!K73+'11.sz.Ovi bev.'!K73)</f>
        <v>0</v>
      </c>
    </row>
    <row r="74" spans="1:11" ht="14.25">
      <c r="A74" s="191" t="s">
        <v>36</v>
      </c>
      <c r="B74" s="178" t="s">
        <v>751</v>
      </c>
      <c r="C74" s="231">
        <f>SUM('9.sz.önk.bev.'!C74+'10.sz.Hiv.bev.'!C74+'11.sz.Ovi bev.'!C74)</f>
        <v>0</v>
      </c>
      <c r="D74" s="231">
        <f>SUM('9.sz.önk.bev.'!D74+'10.sz.Hiv.bev.'!D74+'11.sz.Ovi bev.'!D74)</f>
        <v>0</v>
      </c>
      <c r="E74" s="231">
        <f>SUM('9.sz.önk.bev.'!E74+'10.sz.Hiv.bev.'!E74+'11.sz.Ovi bev.'!E74)</f>
        <v>0</v>
      </c>
      <c r="F74" s="231">
        <f>SUM('9.sz.önk.bev.'!F74+'10.sz.Hiv.bev.'!F74+'11.sz.Ovi bev.'!F74)</f>
        <v>0</v>
      </c>
      <c r="G74" s="231">
        <f>SUM('9.sz.önk.bev.'!G74+'10.sz.Hiv.bev.'!G74+'11.sz.Ovi bev.'!G74)</f>
        <v>0</v>
      </c>
      <c r="H74" s="231">
        <f>SUM('9.sz.önk.bev.'!H74+'10.sz.Hiv.bev.'!H74+'11.sz.Ovi bev.'!H74)</f>
        <v>0</v>
      </c>
      <c r="I74" s="231">
        <f>SUM('9.sz.önk.bev.'!I74+'10.sz.Hiv.bev.'!I74+'11.sz.Ovi bev.'!I74)</f>
        <v>0</v>
      </c>
      <c r="J74" s="231">
        <f>SUM('9.sz.önk.bev.'!J74+'10.sz.Hiv.bev.'!J74+'11.sz.Ovi bev.'!J74)</f>
        <v>0</v>
      </c>
      <c r="K74" s="231">
        <f>SUM('9.sz.önk.bev.'!K74+'10.sz.Hiv.bev.'!K74+'11.sz.Ovi bev.'!K74)</f>
        <v>0</v>
      </c>
    </row>
    <row r="75" spans="1:11" ht="14.25">
      <c r="A75" s="58" t="s">
        <v>55</v>
      </c>
      <c r="B75" s="55" t="s">
        <v>752</v>
      </c>
      <c r="C75" s="231">
        <f>SUM('9.sz.önk.bev.'!C75+'10.sz.Hiv.bev.'!C75+'11.sz.Ovi bev.'!C75)</f>
        <v>0</v>
      </c>
      <c r="D75" s="231">
        <f>SUM('9.sz.önk.bev.'!D75+'10.sz.Hiv.bev.'!D75+'11.sz.Ovi bev.'!D75)</f>
        <v>0</v>
      </c>
      <c r="E75" s="231">
        <f>SUM('9.sz.önk.bev.'!E75+'10.sz.Hiv.bev.'!E75+'11.sz.Ovi bev.'!E75)</f>
        <v>0</v>
      </c>
      <c r="F75" s="231">
        <f>SUM('9.sz.önk.bev.'!F75+'10.sz.Hiv.bev.'!F75+'11.sz.Ovi bev.'!F75)</f>
        <v>0</v>
      </c>
      <c r="G75" s="231">
        <f>SUM('9.sz.önk.bev.'!G75+'10.sz.Hiv.bev.'!G75+'11.sz.Ovi bev.'!G75)</f>
        <v>0</v>
      </c>
      <c r="H75" s="231">
        <f>SUM('9.sz.önk.bev.'!H75+'10.sz.Hiv.bev.'!H75+'11.sz.Ovi bev.'!H75)</f>
        <v>0</v>
      </c>
      <c r="I75" s="231">
        <f>SUM('9.sz.önk.bev.'!I75+'10.sz.Hiv.bev.'!I75+'11.sz.Ovi bev.'!I75)</f>
        <v>0</v>
      </c>
      <c r="J75" s="231">
        <f>SUM('9.sz.önk.bev.'!J75+'10.sz.Hiv.bev.'!J75+'11.sz.Ovi bev.'!J75)</f>
        <v>0</v>
      </c>
      <c r="K75" s="231">
        <f>SUM('9.sz.önk.bev.'!K75+'10.sz.Hiv.bev.'!K75+'11.sz.Ovi bev.'!K75)</f>
        <v>0</v>
      </c>
    </row>
    <row r="76" spans="1:11" ht="14.25">
      <c r="A76" s="181" t="s">
        <v>37</v>
      </c>
      <c r="B76" s="178" t="s">
        <v>753</v>
      </c>
      <c r="C76" s="231">
        <f>SUM('9.sz.önk.bev.'!C76+'10.sz.Hiv.bev.'!C76+'11.sz.Ovi bev.'!C76)</f>
        <v>0</v>
      </c>
      <c r="D76" s="231">
        <f>SUM('9.sz.önk.bev.'!D76+'10.sz.Hiv.bev.'!D76+'11.sz.Ovi bev.'!D76)</f>
        <v>0</v>
      </c>
      <c r="E76" s="231">
        <f>SUM('9.sz.önk.bev.'!E76+'10.sz.Hiv.bev.'!E76+'11.sz.Ovi bev.'!E76)</f>
        <v>0</v>
      </c>
      <c r="F76" s="231">
        <f>SUM('9.sz.önk.bev.'!F76+'10.sz.Hiv.bev.'!F76+'11.sz.Ovi bev.'!F76)</f>
        <v>0</v>
      </c>
      <c r="G76" s="231">
        <f>SUM('9.sz.önk.bev.'!G76+'10.sz.Hiv.bev.'!G76+'11.sz.Ovi bev.'!G76)</f>
        <v>0</v>
      </c>
      <c r="H76" s="231">
        <f>SUM('9.sz.önk.bev.'!H76+'10.sz.Hiv.bev.'!H76+'11.sz.Ovi bev.'!H76)</f>
        <v>0</v>
      </c>
      <c r="I76" s="231">
        <f>SUM('9.sz.önk.bev.'!I76+'10.sz.Hiv.bev.'!I76+'11.sz.Ovi bev.'!I76)</f>
        <v>0</v>
      </c>
      <c r="J76" s="231">
        <f>SUM('9.sz.önk.bev.'!J76+'10.sz.Hiv.bev.'!J76+'11.sz.Ovi bev.'!J76)</f>
        <v>0</v>
      </c>
      <c r="K76" s="231">
        <f>SUM('9.sz.önk.bev.'!K76+'10.sz.Hiv.bev.'!K76+'11.sz.Ovi bev.'!K76)</f>
        <v>0</v>
      </c>
    </row>
    <row r="77" spans="1:11" ht="14.25">
      <c r="A77" s="191" t="s">
        <v>754</v>
      </c>
      <c r="B77" s="178" t="s">
        <v>755</v>
      </c>
      <c r="C77" s="231">
        <f>SUM('9.sz.önk.bev.'!C77+'10.sz.Hiv.bev.'!C77+'11.sz.Ovi bev.'!C77)</f>
        <v>0</v>
      </c>
      <c r="D77" s="231">
        <f>SUM('9.sz.önk.bev.'!D77+'10.sz.Hiv.bev.'!D77+'11.sz.Ovi bev.'!D77)</f>
        <v>0</v>
      </c>
      <c r="E77" s="231">
        <f>SUM('9.sz.önk.bev.'!E77+'10.sz.Hiv.bev.'!E77+'11.sz.Ovi bev.'!E77)</f>
        <v>0</v>
      </c>
      <c r="F77" s="231">
        <f>SUM('9.sz.önk.bev.'!F77+'10.sz.Hiv.bev.'!F77+'11.sz.Ovi bev.'!F77)</f>
        <v>0</v>
      </c>
      <c r="G77" s="231">
        <f>SUM('9.sz.önk.bev.'!G77+'10.sz.Hiv.bev.'!G77+'11.sz.Ovi bev.'!G77)</f>
        <v>0</v>
      </c>
      <c r="H77" s="231">
        <f>SUM('9.sz.önk.bev.'!H77+'10.sz.Hiv.bev.'!H77+'11.sz.Ovi bev.'!H77)</f>
        <v>0</v>
      </c>
      <c r="I77" s="231">
        <f>SUM('9.sz.önk.bev.'!I77+'10.sz.Hiv.bev.'!I77+'11.sz.Ovi bev.'!I77)</f>
        <v>0</v>
      </c>
      <c r="J77" s="231">
        <f>SUM('9.sz.önk.bev.'!J77+'10.sz.Hiv.bev.'!J77+'11.sz.Ovi bev.'!J77)</f>
        <v>0</v>
      </c>
      <c r="K77" s="231">
        <f>SUM('9.sz.önk.bev.'!K77+'10.sz.Hiv.bev.'!K77+'11.sz.Ovi bev.'!K77)</f>
        <v>0</v>
      </c>
    </row>
    <row r="78" spans="1:11" ht="14.25">
      <c r="A78" s="181" t="s">
        <v>38</v>
      </c>
      <c r="B78" s="178" t="s">
        <v>756</v>
      </c>
      <c r="C78" s="231">
        <f>SUM('9.sz.önk.bev.'!C78+'10.sz.Hiv.bev.'!C78+'11.sz.Ovi bev.'!C78)</f>
        <v>0</v>
      </c>
      <c r="D78" s="231">
        <f>SUM('9.sz.önk.bev.'!D78+'10.sz.Hiv.bev.'!D78+'11.sz.Ovi bev.'!D78)</f>
        <v>0</v>
      </c>
      <c r="E78" s="231">
        <f>SUM('9.sz.önk.bev.'!E78+'10.sz.Hiv.bev.'!E78+'11.sz.Ovi bev.'!E78)</f>
        <v>0</v>
      </c>
      <c r="F78" s="231">
        <f>SUM('9.sz.önk.bev.'!F78+'10.sz.Hiv.bev.'!F78+'11.sz.Ovi bev.'!F78)</f>
        <v>0</v>
      </c>
      <c r="G78" s="231">
        <f>SUM('9.sz.önk.bev.'!G78+'10.sz.Hiv.bev.'!G78+'11.sz.Ovi bev.'!G78)</f>
        <v>0</v>
      </c>
      <c r="H78" s="231">
        <f>SUM('9.sz.önk.bev.'!H78+'10.sz.Hiv.bev.'!H78+'11.sz.Ovi bev.'!H78)</f>
        <v>0</v>
      </c>
      <c r="I78" s="231">
        <f>SUM('9.sz.önk.bev.'!I78+'10.sz.Hiv.bev.'!I78+'11.sz.Ovi bev.'!I78)</f>
        <v>0</v>
      </c>
      <c r="J78" s="231">
        <f>SUM('9.sz.önk.bev.'!J78+'10.sz.Hiv.bev.'!J78+'11.sz.Ovi bev.'!J78)</f>
        <v>0</v>
      </c>
      <c r="K78" s="231">
        <f>SUM('9.sz.önk.bev.'!K78+'10.sz.Hiv.bev.'!K78+'11.sz.Ovi bev.'!K78)</f>
        <v>0</v>
      </c>
    </row>
    <row r="79" spans="1:11" ht="14.25">
      <c r="A79" s="191" t="s">
        <v>757</v>
      </c>
      <c r="B79" s="178" t="s">
        <v>758</v>
      </c>
      <c r="C79" s="231">
        <f>SUM('9.sz.önk.bev.'!C79+'10.sz.Hiv.bev.'!C79+'11.sz.Ovi bev.'!C79)</f>
        <v>0</v>
      </c>
      <c r="D79" s="231">
        <f>SUM('9.sz.önk.bev.'!D79+'10.sz.Hiv.bev.'!D79+'11.sz.Ovi bev.'!D79)</f>
        <v>0</v>
      </c>
      <c r="E79" s="231">
        <f>SUM('9.sz.önk.bev.'!E79+'10.sz.Hiv.bev.'!E79+'11.sz.Ovi bev.'!E79)</f>
        <v>0</v>
      </c>
      <c r="F79" s="231">
        <f>SUM('9.sz.önk.bev.'!F79+'10.sz.Hiv.bev.'!F79+'11.sz.Ovi bev.'!F79)</f>
        <v>0</v>
      </c>
      <c r="G79" s="231">
        <f>SUM('9.sz.önk.bev.'!G79+'10.sz.Hiv.bev.'!G79+'11.sz.Ovi bev.'!G79)</f>
        <v>0</v>
      </c>
      <c r="H79" s="231">
        <f>SUM('9.sz.önk.bev.'!H79+'10.sz.Hiv.bev.'!H79+'11.sz.Ovi bev.'!H79)</f>
        <v>0</v>
      </c>
      <c r="I79" s="231">
        <f>SUM('9.sz.önk.bev.'!I79+'10.sz.Hiv.bev.'!I79+'11.sz.Ovi bev.'!I79)</f>
        <v>0</v>
      </c>
      <c r="J79" s="231">
        <f>SUM('9.sz.önk.bev.'!J79+'10.sz.Hiv.bev.'!J79+'11.sz.Ovi bev.'!J79)</f>
        <v>0</v>
      </c>
      <c r="K79" s="231">
        <f>SUM('9.sz.önk.bev.'!K79+'10.sz.Hiv.bev.'!K79+'11.sz.Ovi bev.'!K79)</f>
        <v>0</v>
      </c>
    </row>
    <row r="80" spans="1:11" ht="14.25">
      <c r="A80" s="74" t="s">
        <v>56</v>
      </c>
      <c r="B80" s="55" t="s">
        <v>759</v>
      </c>
      <c r="C80" s="231">
        <f>SUM('9.sz.önk.bev.'!C80+'10.sz.Hiv.bev.'!C80+'11.sz.Ovi bev.'!C80)</f>
        <v>0</v>
      </c>
      <c r="D80" s="231">
        <f>SUM('9.sz.önk.bev.'!D80+'10.sz.Hiv.bev.'!D80+'11.sz.Ovi bev.'!D80)</f>
        <v>0</v>
      </c>
      <c r="E80" s="231">
        <f>SUM('9.sz.önk.bev.'!E80+'10.sz.Hiv.bev.'!E80+'11.sz.Ovi bev.'!E80)</f>
        <v>0</v>
      </c>
      <c r="F80" s="231">
        <f>SUM('9.sz.önk.bev.'!F80+'10.sz.Hiv.bev.'!F80+'11.sz.Ovi bev.'!F80)</f>
        <v>0</v>
      </c>
      <c r="G80" s="231">
        <f>SUM('9.sz.önk.bev.'!G80+'10.sz.Hiv.bev.'!G80+'11.sz.Ovi bev.'!G80)</f>
        <v>0</v>
      </c>
      <c r="H80" s="231">
        <f>SUM('9.sz.önk.bev.'!H80+'10.sz.Hiv.bev.'!H80+'11.sz.Ovi bev.'!H80)</f>
        <v>0</v>
      </c>
      <c r="I80" s="231">
        <f>SUM('9.sz.önk.bev.'!I80+'10.sz.Hiv.bev.'!I80+'11.sz.Ovi bev.'!I80)</f>
        <v>0</v>
      </c>
      <c r="J80" s="231">
        <f>SUM('9.sz.önk.bev.'!J80+'10.sz.Hiv.bev.'!J80+'11.sz.Ovi bev.'!J80)</f>
        <v>0</v>
      </c>
      <c r="K80" s="231">
        <f>SUM('9.sz.önk.bev.'!K80+'10.sz.Hiv.bev.'!K80+'11.sz.Ovi bev.'!K80)</f>
        <v>0</v>
      </c>
    </row>
    <row r="81" spans="1:11" ht="14.25">
      <c r="A81" s="178" t="s">
        <v>162</v>
      </c>
      <c r="B81" s="178" t="s">
        <v>760</v>
      </c>
      <c r="C81" s="231">
        <f>SUM('9.sz.önk.bev.'!C81+'10.sz.Hiv.bev.'!C81+'11.sz.Ovi bev.'!C81)</f>
        <v>120443552</v>
      </c>
      <c r="D81" s="231">
        <f>SUM('9.sz.önk.bev.'!D81+'10.sz.Hiv.bev.'!D81+'11.sz.Ovi bev.'!D81)</f>
        <v>113052157</v>
      </c>
      <c r="E81" s="231">
        <f>SUM('9.sz.önk.bev.'!E81+'10.sz.Hiv.bev.'!E81+'11.sz.Ovi bev.'!E81)</f>
        <v>113052157</v>
      </c>
      <c r="F81" s="231">
        <f>SUM('9.sz.önk.bev.'!F81+'10.sz.Hiv.bev.'!F81+'11.sz.Ovi bev.'!F81)</f>
        <v>0</v>
      </c>
      <c r="G81" s="231">
        <f>SUM('9.sz.önk.bev.'!G81+'10.sz.Hiv.bev.'!G81+'11.sz.Ovi bev.'!G81)</f>
        <v>0</v>
      </c>
      <c r="H81" s="231">
        <f>SUM('9.sz.önk.bev.'!H81+'10.sz.Hiv.bev.'!H81+'11.sz.Ovi bev.'!H81)</f>
        <v>0</v>
      </c>
      <c r="I81" s="231">
        <f>SUM('9.sz.önk.bev.'!I81+'10.sz.Hiv.bev.'!I81+'11.sz.Ovi bev.'!I81)</f>
        <v>120443552</v>
      </c>
      <c r="J81" s="231">
        <f>SUM('9.sz.önk.bev.'!J81+'10.sz.Hiv.bev.'!J81+'11.sz.Ovi bev.'!J81)</f>
        <v>113052157</v>
      </c>
      <c r="K81" s="231">
        <f>SUM('9.sz.önk.bev.'!K81+'10.sz.Hiv.bev.'!K81+'11.sz.Ovi bev.'!K81)</f>
        <v>113052157</v>
      </c>
    </row>
    <row r="82" spans="1:11" ht="14.25">
      <c r="A82" s="178" t="s">
        <v>163</v>
      </c>
      <c r="B82" s="178" t="s">
        <v>760</v>
      </c>
      <c r="C82" s="231">
        <f>SUM('9.sz.önk.bev.'!C82+'10.sz.Hiv.bev.'!C82+'11.sz.Ovi bev.'!C82)</f>
        <v>0</v>
      </c>
      <c r="D82" s="231">
        <f>SUM('9.sz.önk.bev.'!D82+'10.sz.Hiv.bev.'!D82+'11.sz.Ovi bev.'!D82)</f>
        <v>0</v>
      </c>
      <c r="E82" s="231">
        <f>SUM('9.sz.önk.bev.'!E82+'10.sz.Hiv.bev.'!E82+'11.sz.Ovi bev.'!E82)</f>
        <v>0</v>
      </c>
      <c r="F82" s="231">
        <f>SUM('9.sz.önk.bev.'!F82+'10.sz.Hiv.bev.'!F82+'11.sz.Ovi bev.'!F82)</f>
        <v>0</v>
      </c>
      <c r="G82" s="231">
        <f>SUM('9.sz.önk.bev.'!G82+'10.sz.Hiv.bev.'!G82+'11.sz.Ovi bev.'!G82)</f>
        <v>0</v>
      </c>
      <c r="H82" s="231">
        <f>SUM('9.sz.önk.bev.'!H82+'10.sz.Hiv.bev.'!H82+'11.sz.Ovi bev.'!H82)</f>
        <v>0</v>
      </c>
      <c r="I82" s="231">
        <f>SUM('9.sz.önk.bev.'!I82+'10.sz.Hiv.bev.'!I82+'11.sz.Ovi bev.'!I82)</f>
        <v>0</v>
      </c>
      <c r="J82" s="231">
        <f>SUM('9.sz.önk.bev.'!J82+'10.sz.Hiv.bev.'!J82+'11.sz.Ovi bev.'!J82)</f>
        <v>0</v>
      </c>
      <c r="K82" s="231">
        <f>SUM('9.sz.önk.bev.'!K82+'10.sz.Hiv.bev.'!K82+'11.sz.Ovi bev.'!K82)</f>
        <v>0</v>
      </c>
    </row>
    <row r="83" spans="1:11" ht="14.25">
      <c r="A83" s="178" t="s">
        <v>160</v>
      </c>
      <c r="B83" s="178" t="s">
        <v>761</v>
      </c>
      <c r="C83" s="231">
        <f>SUM('9.sz.önk.bev.'!C83+'10.sz.Hiv.bev.'!C83+'11.sz.Ovi bev.'!C83)</f>
        <v>0</v>
      </c>
      <c r="D83" s="231">
        <f>SUM('9.sz.önk.bev.'!D83+'10.sz.Hiv.bev.'!D83+'11.sz.Ovi bev.'!D83)</f>
        <v>0</v>
      </c>
      <c r="E83" s="231">
        <f>SUM('9.sz.önk.bev.'!E83+'10.sz.Hiv.bev.'!E83+'11.sz.Ovi bev.'!E83)</f>
        <v>0</v>
      </c>
      <c r="F83" s="231">
        <f>SUM('9.sz.önk.bev.'!F83+'10.sz.Hiv.bev.'!F83+'11.sz.Ovi bev.'!F83)</f>
        <v>0</v>
      </c>
      <c r="G83" s="231">
        <f>SUM('9.sz.önk.bev.'!G83+'10.sz.Hiv.bev.'!G83+'11.sz.Ovi bev.'!G83)</f>
        <v>0</v>
      </c>
      <c r="H83" s="231">
        <f>SUM('9.sz.önk.bev.'!H83+'10.sz.Hiv.bev.'!H83+'11.sz.Ovi bev.'!H83)</f>
        <v>0</v>
      </c>
      <c r="I83" s="231">
        <f>SUM('9.sz.önk.bev.'!I83+'10.sz.Hiv.bev.'!I83+'11.sz.Ovi bev.'!I83)</f>
        <v>0</v>
      </c>
      <c r="J83" s="231">
        <f>SUM('9.sz.önk.bev.'!J83+'10.sz.Hiv.bev.'!J83+'11.sz.Ovi bev.'!J83)</f>
        <v>0</v>
      </c>
      <c r="K83" s="231">
        <f>SUM('9.sz.önk.bev.'!K83+'10.sz.Hiv.bev.'!K83+'11.sz.Ovi bev.'!K83)</f>
        <v>0</v>
      </c>
    </row>
    <row r="84" spans="1:11" ht="14.25">
      <c r="A84" s="178" t="s">
        <v>161</v>
      </c>
      <c r="B84" s="178" t="s">
        <v>761</v>
      </c>
      <c r="C84" s="231">
        <f>SUM('9.sz.önk.bev.'!C84+'10.sz.Hiv.bev.'!C84+'11.sz.Ovi bev.'!C84)</f>
        <v>0</v>
      </c>
      <c r="D84" s="231">
        <f>SUM('9.sz.önk.bev.'!D84+'10.sz.Hiv.bev.'!D84+'11.sz.Ovi bev.'!D84)</f>
        <v>0</v>
      </c>
      <c r="E84" s="231">
        <f>SUM('9.sz.önk.bev.'!E84+'10.sz.Hiv.bev.'!E84+'11.sz.Ovi bev.'!E84)</f>
        <v>0</v>
      </c>
      <c r="F84" s="231">
        <f>SUM('9.sz.önk.bev.'!F84+'10.sz.Hiv.bev.'!F84+'11.sz.Ovi bev.'!F84)</f>
        <v>0</v>
      </c>
      <c r="G84" s="231">
        <f>SUM('9.sz.önk.bev.'!G84+'10.sz.Hiv.bev.'!G84+'11.sz.Ovi bev.'!G84)</f>
        <v>0</v>
      </c>
      <c r="H84" s="231">
        <f>SUM('9.sz.önk.bev.'!H84+'10.sz.Hiv.bev.'!H84+'11.sz.Ovi bev.'!H84)</f>
        <v>0</v>
      </c>
      <c r="I84" s="231">
        <f>SUM('9.sz.önk.bev.'!I84+'10.sz.Hiv.bev.'!I84+'11.sz.Ovi bev.'!I84)</f>
        <v>0</v>
      </c>
      <c r="J84" s="231">
        <f>SUM('9.sz.önk.bev.'!J84+'10.sz.Hiv.bev.'!J84+'11.sz.Ovi bev.'!J84)</f>
        <v>0</v>
      </c>
      <c r="K84" s="231">
        <f>SUM('9.sz.önk.bev.'!K84+'10.sz.Hiv.bev.'!K84+'11.sz.Ovi bev.'!K84)</f>
        <v>0</v>
      </c>
    </row>
    <row r="85" spans="1:11" ht="14.25">
      <c r="A85" s="55" t="s">
        <v>57</v>
      </c>
      <c r="B85" s="55" t="s">
        <v>762</v>
      </c>
      <c r="C85" s="231">
        <f>SUM('9.sz.önk.bev.'!C85+'10.sz.Hiv.bev.'!C85+'11.sz.Ovi bev.'!C85)</f>
        <v>120032815</v>
      </c>
      <c r="D85" s="231">
        <f>SUM(D81:D84)</f>
        <v>113052157</v>
      </c>
      <c r="E85" s="231">
        <f>SUM(E81:E84)</f>
        <v>113052157</v>
      </c>
      <c r="F85" s="231">
        <f>SUM('9.sz.önk.bev.'!F85+'10.sz.Hiv.bev.'!F85+'11.sz.Ovi bev.'!F85)</f>
        <v>0</v>
      </c>
      <c r="G85" s="231">
        <f>SUM('9.sz.önk.bev.'!G85+'10.sz.Hiv.bev.'!G85+'11.sz.Ovi bev.'!G85)</f>
        <v>0</v>
      </c>
      <c r="H85" s="231">
        <f>SUM('9.sz.önk.bev.'!H85+'10.sz.Hiv.bev.'!H85+'11.sz.Ovi bev.'!H85)</f>
        <v>0</v>
      </c>
      <c r="I85" s="231">
        <f>SUM(I81:I84)</f>
        <v>120443552</v>
      </c>
      <c r="J85" s="231">
        <f>SUM(J81:J84)</f>
        <v>113052157</v>
      </c>
      <c r="K85" s="231">
        <f>SUM(K81:K84)</f>
        <v>113052157</v>
      </c>
    </row>
    <row r="86" spans="1:11" ht="14.25">
      <c r="A86" s="191" t="s">
        <v>763</v>
      </c>
      <c r="B86" s="178" t="s">
        <v>764</v>
      </c>
      <c r="C86" s="231">
        <f>SUM('9.sz.önk.bev.'!C86+'10.sz.Hiv.bev.'!C86+'11.sz.Ovi bev.'!C86)</f>
        <v>0</v>
      </c>
      <c r="D86" s="231">
        <f>SUM('9.sz.önk.bev.'!D86+'10.sz.Hiv.bev.'!D86+'11.sz.Ovi bev.'!D86)</f>
        <v>0</v>
      </c>
      <c r="E86" s="231">
        <f>SUM('9.sz.önk.bev.'!E86+'10.sz.Hiv.bev.'!E86+'11.sz.Ovi bev.'!E86)</f>
        <v>11479602</v>
      </c>
      <c r="F86" s="231">
        <f>SUM('9.sz.önk.bev.'!F86+'10.sz.Hiv.bev.'!F86+'11.sz.Ovi bev.'!F86)</f>
        <v>0</v>
      </c>
      <c r="G86" s="231">
        <f>SUM('9.sz.önk.bev.'!G86+'10.sz.Hiv.bev.'!G86+'11.sz.Ovi bev.'!G86)</f>
        <v>0</v>
      </c>
      <c r="H86" s="231">
        <f>SUM('9.sz.önk.bev.'!H86+'10.sz.Hiv.bev.'!H86+'11.sz.Ovi bev.'!H86)</f>
        <v>0</v>
      </c>
      <c r="I86" s="231">
        <f>SUM('9.sz.önk.bev.'!I86+'10.sz.Hiv.bev.'!I86+'11.sz.Ovi bev.'!I86)</f>
        <v>0</v>
      </c>
      <c r="J86" s="231">
        <f>SUM('9.sz.önk.bev.'!J86+'10.sz.Hiv.bev.'!J86+'11.sz.Ovi bev.'!J86)</f>
        <v>0</v>
      </c>
      <c r="K86" s="231">
        <f>SUM('9.sz.önk.bev.'!K86+'10.sz.Hiv.bev.'!K86+'11.sz.Ovi bev.'!K86)</f>
        <v>11479602</v>
      </c>
    </row>
    <row r="87" spans="1:11" ht="14.25">
      <c r="A87" s="191" t="s">
        <v>765</v>
      </c>
      <c r="B87" s="178" t="s">
        <v>766</v>
      </c>
      <c r="C87" s="231">
        <f>SUM('9.sz.önk.bev.'!C87+'10.sz.Hiv.bev.'!C87+'11.sz.Ovi bev.'!C87)</f>
        <v>0</v>
      </c>
      <c r="D87" s="231">
        <f>SUM('9.sz.önk.bev.'!D87+'10.sz.Hiv.bev.'!D87+'11.sz.Ovi bev.'!D87)</f>
        <v>0</v>
      </c>
      <c r="E87" s="231">
        <f>SUM('9.sz.önk.bev.'!E87+'10.sz.Hiv.bev.'!E87+'11.sz.Ovi bev.'!E87)</f>
        <v>0</v>
      </c>
      <c r="F87" s="231">
        <f>SUM('9.sz.önk.bev.'!F87+'10.sz.Hiv.bev.'!F87+'11.sz.Ovi bev.'!F87)</f>
        <v>0</v>
      </c>
      <c r="G87" s="231">
        <f>SUM('9.sz.önk.bev.'!G87+'10.sz.Hiv.bev.'!G87+'11.sz.Ovi bev.'!G87)</f>
        <v>0</v>
      </c>
      <c r="H87" s="231">
        <f>SUM('9.sz.önk.bev.'!H87+'10.sz.Hiv.bev.'!H87+'11.sz.Ovi bev.'!H87)</f>
        <v>0</v>
      </c>
      <c r="I87" s="231">
        <f>SUM('9.sz.önk.bev.'!I87+'10.sz.Hiv.bev.'!I87+'11.sz.Ovi bev.'!I87)</f>
        <v>0</v>
      </c>
      <c r="J87" s="231">
        <f>SUM('9.sz.önk.bev.'!J87+'10.sz.Hiv.bev.'!J87+'11.sz.Ovi bev.'!J87)</f>
        <v>0</v>
      </c>
      <c r="K87" s="231">
        <f>SUM('9.sz.önk.bev.'!K87+'10.sz.Hiv.bev.'!K87+'11.sz.Ovi bev.'!K87)</f>
        <v>0</v>
      </c>
    </row>
    <row r="88" spans="1:11" ht="14.25">
      <c r="A88" s="191" t="s">
        <v>767</v>
      </c>
      <c r="B88" s="178" t="s">
        <v>768</v>
      </c>
      <c r="C88" s="231">
        <f>SUM('9.sz.önk.bev.'!C88+'10.sz.Hiv.bev.'!C88+'11.sz.Ovi bev.'!C88)</f>
        <v>281592003</v>
      </c>
      <c r="D88" s="231">
        <f>SUM('9.sz.önk.bev.'!D88+'10.sz.Hiv.bev.'!D88+'11.sz.Ovi bev.'!D88)</f>
        <v>281592003</v>
      </c>
      <c r="E88" s="231">
        <f>SUM('9.sz.önk.bev.'!E88+'10.sz.Hiv.bev.'!E88+'11.sz.Ovi bev.'!E88)</f>
        <v>265784154</v>
      </c>
      <c r="F88" s="231">
        <f>SUM('9.sz.önk.bev.'!F88+'10.sz.Hiv.bev.'!F88+'11.sz.Ovi bev.'!F88)</f>
        <v>0</v>
      </c>
      <c r="G88" s="231">
        <f>SUM('9.sz.önk.bev.'!G88+'10.sz.Hiv.bev.'!G88+'11.sz.Ovi bev.'!G88)</f>
        <v>0</v>
      </c>
      <c r="H88" s="231">
        <f>SUM('9.sz.önk.bev.'!H88+'10.sz.Hiv.bev.'!H88+'11.sz.Ovi bev.'!H88)</f>
        <v>0</v>
      </c>
      <c r="I88" s="231">
        <f>SUM('9.sz.önk.bev.'!I88+'10.sz.Hiv.bev.'!I88+'11.sz.Ovi bev.'!I88)</f>
        <v>281592003</v>
      </c>
      <c r="J88" s="231">
        <f>SUM('9.sz.önk.bev.'!J88+'10.sz.Hiv.bev.'!J88+'11.sz.Ovi bev.'!J88)</f>
        <v>281592003</v>
      </c>
      <c r="K88" s="231">
        <f>SUM('9.sz.önk.bev.'!K88+'10.sz.Hiv.bev.'!K88+'11.sz.Ovi bev.'!K88)</f>
        <v>265784154</v>
      </c>
    </row>
    <row r="89" spans="1:11" ht="14.25">
      <c r="A89" s="191" t="s">
        <v>769</v>
      </c>
      <c r="B89" s="178" t="s">
        <v>770</v>
      </c>
      <c r="C89" s="231">
        <f>SUM('9.sz.önk.bev.'!C89+'10.sz.Hiv.bev.'!C89+'11.sz.Ovi bev.'!C89)</f>
        <v>0</v>
      </c>
      <c r="D89" s="231">
        <f>SUM('9.sz.önk.bev.'!D89+'10.sz.Hiv.bev.'!D89+'11.sz.Ovi bev.'!D89)</f>
        <v>0</v>
      </c>
      <c r="E89" s="231">
        <f>SUM('9.sz.önk.bev.'!E89+'10.sz.Hiv.bev.'!E89+'11.sz.Ovi bev.'!E89)</f>
        <v>0</v>
      </c>
      <c r="F89" s="231">
        <f>SUM('9.sz.önk.bev.'!F89+'10.sz.Hiv.bev.'!F89+'11.sz.Ovi bev.'!F89)</f>
        <v>0</v>
      </c>
      <c r="G89" s="231">
        <f>SUM('9.sz.önk.bev.'!G89+'10.sz.Hiv.bev.'!G89+'11.sz.Ovi bev.'!G89)</f>
        <v>0</v>
      </c>
      <c r="H89" s="231">
        <f>SUM('9.sz.önk.bev.'!H89+'10.sz.Hiv.bev.'!H89+'11.sz.Ovi bev.'!H89)</f>
        <v>0</v>
      </c>
      <c r="I89" s="231">
        <f>SUM('9.sz.önk.bev.'!I89+'10.sz.Hiv.bev.'!I89+'11.sz.Ovi bev.'!I89)</f>
        <v>0</v>
      </c>
      <c r="J89" s="231">
        <f>SUM('9.sz.önk.bev.'!J89+'10.sz.Hiv.bev.'!J89+'11.sz.Ovi bev.'!J89)</f>
        <v>0</v>
      </c>
      <c r="K89" s="231">
        <f>SUM('9.sz.önk.bev.'!K89+'10.sz.Hiv.bev.'!K89+'11.sz.Ovi bev.'!K89)</f>
        <v>0</v>
      </c>
    </row>
    <row r="90" spans="1:11" ht="14.25">
      <c r="A90" s="181" t="s">
        <v>39</v>
      </c>
      <c r="B90" s="178" t="s">
        <v>771</v>
      </c>
      <c r="C90" s="231">
        <f>SUM('9.sz.önk.bev.'!C90+'10.sz.Hiv.bev.'!C90+'11.sz.Ovi bev.'!C90)</f>
        <v>0</v>
      </c>
      <c r="D90" s="231">
        <f>SUM('9.sz.önk.bev.'!D90+'10.sz.Hiv.bev.'!D90+'11.sz.Ovi bev.'!D90)</f>
        <v>0</v>
      </c>
      <c r="E90" s="231">
        <f>SUM('9.sz.önk.bev.'!E90+'10.sz.Hiv.bev.'!E90+'11.sz.Ovi bev.'!E90)</f>
        <v>0</v>
      </c>
      <c r="F90" s="231">
        <f>SUM('9.sz.önk.bev.'!F90+'10.sz.Hiv.bev.'!F90+'11.sz.Ovi bev.'!F90)</f>
        <v>0</v>
      </c>
      <c r="G90" s="231">
        <f>SUM('9.sz.önk.bev.'!G90+'10.sz.Hiv.bev.'!G90+'11.sz.Ovi bev.'!G90)</f>
        <v>0</v>
      </c>
      <c r="H90" s="231">
        <f>SUM('9.sz.önk.bev.'!H90+'10.sz.Hiv.bev.'!H90+'11.sz.Ovi bev.'!H90)</f>
        <v>0</v>
      </c>
      <c r="I90" s="231">
        <f>SUM('9.sz.önk.bev.'!I90+'10.sz.Hiv.bev.'!I90+'11.sz.Ovi bev.'!I90)</f>
        <v>0</v>
      </c>
      <c r="J90" s="231">
        <f>SUM('9.sz.önk.bev.'!J90+'10.sz.Hiv.bev.'!J90+'11.sz.Ovi bev.'!J90)</f>
        <v>0</v>
      </c>
      <c r="K90" s="231">
        <f>SUM('9.sz.önk.bev.'!K90+'10.sz.Hiv.bev.'!K90+'11.sz.Ovi bev.'!K90)</f>
        <v>0</v>
      </c>
    </row>
    <row r="91" spans="1:11" ht="14.25">
      <c r="A91" s="58" t="s">
        <v>58</v>
      </c>
      <c r="B91" s="55" t="s">
        <v>773</v>
      </c>
      <c r="C91" s="231">
        <f>SUM('9.sz.önk.bev.'!C91+'10.sz.Hiv.bev.'!C91+'11.sz.Ovi bev.'!C91)</f>
        <v>402002740</v>
      </c>
      <c r="D91" s="231">
        <f>SUM('9.sz.önk.bev.'!D91+'10.sz.Hiv.bev.'!D91+'11.sz.Ovi bev.'!D91)</f>
        <v>394644160</v>
      </c>
      <c r="E91" s="231">
        <f>SUM('9.sz.önk.bev.'!E91+'10.sz.Hiv.bev.'!E91+'11.sz.Ovi bev.'!E91)</f>
        <v>390315913</v>
      </c>
      <c r="F91" s="231">
        <f>SUM('9.sz.önk.bev.'!F91+'10.sz.Hiv.bev.'!F91+'11.sz.Ovi bev.'!F91)</f>
        <v>0</v>
      </c>
      <c r="G91" s="231">
        <f>SUM('9.sz.önk.bev.'!G91+'10.sz.Hiv.bev.'!G91+'11.sz.Ovi bev.'!G91)</f>
        <v>0</v>
      </c>
      <c r="H91" s="231">
        <f>SUM('9.sz.önk.bev.'!H91+'10.sz.Hiv.bev.'!H91+'11.sz.Ovi bev.'!H91)</f>
        <v>0</v>
      </c>
      <c r="I91" s="231">
        <f>SUM('9.sz.önk.bev.'!I91+'10.sz.Hiv.bev.'!I91+'11.sz.Ovi bev.'!I91)</f>
        <v>402002740</v>
      </c>
      <c r="J91" s="231">
        <f>SUM('9.sz.önk.bev.'!J91+'10.sz.Hiv.bev.'!J91+'11.sz.Ovi bev.'!J91)</f>
        <v>394644160</v>
      </c>
      <c r="K91" s="231">
        <f>SUM('9.sz.önk.bev.'!K91+'10.sz.Hiv.bev.'!K91+'11.sz.Ovi bev.'!K91)</f>
        <v>390315913</v>
      </c>
    </row>
    <row r="92" spans="1:11" ht="14.25">
      <c r="A92" s="181" t="s">
        <v>774</v>
      </c>
      <c r="B92" s="178" t="s">
        <v>775</v>
      </c>
      <c r="C92" s="231">
        <f>SUM('9.sz.önk.bev.'!C92+'10.sz.Hiv.bev.'!C92+'11.sz.Ovi bev.'!C92)</f>
        <v>0</v>
      </c>
      <c r="D92" s="231">
        <f>SUM('9.sz.önk.bev.'!D92+'10.sz.Hiv.bev.'!D92+'11.sz.Ovi bev.'!D92)</f>
        <v>0</v>
      </c>
      <c r="E92" s="231">
        <f>SUM('9.sz.önk.bev.'!E92+'10.sz.Hiv.bev.'!E92+'11.sz.Ovi bev.'!E92)</f>
        <v>0</v>
      </c>
      <c r="F92" s="231">
        <f>SUM('9.sz.önk.bev.'!F92+'10.sz.Hiv.bev.'!F92+'11.sz.Ovi bev.'!F92)</f>
        <v>0</v>
      </c>
      <c r="G92" s="231">
        <f>SUM('9.sz.önk.bev.'!G92+'10.sz.Hiv.bev.'!G92+'11.sz.Ovi bev.'!G92)</f>
        <v>0</v>
      </c>
      <c r="H92" s="231">
        <f>SUM('9.sz.önk.bev.'!H92+'10.sz.Hiv.bev.'!H92+'11.sz.Ovi bev.'!H92)</f>
        <v>0</v>
      </c>
      <c r="I92" s="231">
        <f>SUM('9.sz.önk.bev.'!I92+'10.sz.Hiv.bev.'!I92+'11.sz.Ovi bev.'!I92)</f>
        <v>0</v>
      </c>
      <c r="J92" s="231">
        <f>SUM('9.sz.önk.bev.'!J92+'10.sz.Hiv.bev.'!J92+'11.sz.Ovi bev.'!J92)</f>
        <v>0</v>
      </c>
      <c r="K92" s="231">
        <f>SUM('9.sz.önk.bev.'!K92+'10.sz.Hiv.bev.'!K92+'11.sz.Ovi bev.'!K92)</f>
        <v>0</v>
      </c>
    </row>
    <row r="93" spans="1:11" ht="14.25">
      <c r="A93" s="181" t="s">
        <v>776</v>
      </c>
      <c r="B93" s="178" t="s">
        <v>777</v>
      </c>
      <c r="C93" s="231">
        <f>SUM('9.sz.önk.bev.'!C93+'10.sz.Hiv.bev.'!C93+'11.sz.Ovi bev.'!C93)</f>
        <v>0</v>
      </c>
      <c r="D93" s="231">
        <f>SUM('9.sz.önk.bev.'!D93+'10.sz.Hiv.bev.'!D93+'11.sz.Ovi bev.'!D93)</f>
        <v>0</v>
      </c>
      <c r="E93" s="231">
        <f>SUM('9.sz.önk.bev.'!E93+'10.sz.Hiv.bev.'!E93+'11.sz.Ovi bev.'!E93)</f>
        <v>0</v>
      </c>
      <c r="F93" s="231">
        <f>SUM('9.sz.önk.bev.'!F93+'10.sz.Hiv.bev.'!F93+'11.sz.Ovi bev.'!F93)</f>
        <v>0</v>
      </c>
      <c r="G93" s="231">
        <f>SUM('9.sz.önk.bev.'!G93+'10.sz.Hiv.bev.'!G93+'11.sz.Ovi bev.'!G93)</f>
        <v>0</v>
      </c>
      <c r="H93" s="231">
        <f>SUM('9.sz.önk.bev.'!H93+'10.sz.Hiv.bev.'!H93+'11.sz.Ovi bev.'!H93)</f>
        <v>0</v>
      </c>
      <c r="I93" s="231">
        <f>SUM('9.sz.önk.bev.'!I93+'10.sz.Hiv.bev.'!I93+'11.sz.Ovi bev.'!I93)</f>
        <v>0</v>
      </c>
      <c r="J93" s="231">
        <f>SUM('9.sz.önk.bev.'!J93+'10.sz.Hiv.bev.'!J93+'11.sz.Ovi bev.'!J93)</f>
        <v>0</v>
      </c>
      <c r="K93" s="231">
        <f>SUM('9.sz.önk.bev.'!K93+'10.sz.Hiv.bev.'!K93+'11.sz.Ovi bev.'!K93)</f>
        <v>0</v>
      </c>
    </row>
    <row r="94" spans="1:11" ht="14.25">
      <c r="A94" s="191" t="s">
        <v>778</v>
      </c>
      <c r="B94" s="178" t="s">
        <v>779</v>
      </c>
      <c r="C94" s="231">
        <f>SUM('9.sz.önk.bev.'!C94+'10.sz.Hiv.bev.'!C94+'11.sz.Ovi bev.'!C94)</f>
        <v>0</v>
      </c>
      <c r="D94" s="231">
        <f>SUM('9.sz.önk.bev.'!D94+'10.sz.Hiv.bev.'!D94+'11.sz.Ovi bev.'!D94)</f>
        <v>0</v>
      </c>
      <c r="E94" s="231">
        <f>SUM('9.sz.önk.bev.'!E94+'10.sz.Hiv.bev.'!E94+'11.sz.Ovi bev.'!E94)</f>
        <v>0</v>
      </c>
      <c r="F94" s="231">
        <f>SUM('9.sz.önk.bev.'!F94+'10.sz.Hiv.bev.'!F94+'11.sz.Ovi bev.'!F94)</f>
        <v>0</v>
      </c>
      <c r="G94" s="231">
        <f>SUM('9.sz.önk.bev.'!G94+'10.sz.Hiv.bev.'!G94+'11.sz.Ovi bev.'!G94)</f>
        <v>0</v>
      </c>
      <c r="H94" s="231">
        <f>SUM('9.sz.önk.bev.'!H94+'10.sz.Hiv.bev.'!H94+'11.sz.Ovi bev.'!H94)</f>
        <v>0</v>
      </c>
      <c r="I94" s="231">
        <f>SUM('9.sz.önk.bev.'!I94+'10.sz.Hiv.bev.'!I94+'11.sz.Ovi bev.'!I94)</f>
        <v>0</v>
      </c>
      <c r="J94" s="231">
        <f>SUM('9.sz.önk.bev.'!J94+'10.sz.Hiv.bev.'!J94+'11.sz.Ovi bev.'!J94)</f>
        <v>0</v>
      </c>
      <c r="K94" s="231">
        <f>SUM('9.sz.önk.bev.'!K94+'10.sz.Hiv.bev.'!K94+'11.sz.Ovi bev.'!K94)</f>
        <v>0</v>
      </c>
    </row>
    <row r="95" spans="1:11" ht="14.25">
      <c r="A95" s="191" t="s">
        <v>40</v>
      </c>
      <c r="B95" s="178" t="s">
        <v>780</v>
      </c>
      <c r="C95" s="231">
        <f>SUM('9.sz.önk.bev.'!C95+'10.sz.Hiv.bev.'!C95+'11.sz.Ovi bev.'!C95)</f>
        <v>0</v>
      </c>
      <c r="D95" s="231">
        <f>SUM('9.sz.önk.bev.'!D95+'10.sz.Hiv.bev.'!D95+'11.sz.Ovi bev.'!D95)</f>
        <v>0</v>
      </c>
      <c r="E95" s="231">
        <f>SUM('9.sz.önk.bev.'!E95+'10.sz.Hiv.bev.'!E95+'11.sz.Ovi bev.'!E95)</f>
        <v>0</v>
      </c>
      <c r="F95" s="231">
        <f>SUM('9.sz.önk.bev.'!F95+'10.sz.Hiv.bev.'!F95+'11.sz.Ovi bev.'!F95)</f>
        <v>0</v>
      </c>
      <c r="G95" s="231">
        <f>SUM('9.sz.önk.bev.'!G95+'10.sz.Hiv.bev.'!G95+'11.sz.Ovi bev.'!G95)</f>
        <v>0</v>
      </c>
      <c r="H95" s="231">
        <f>SUM('9.sz.önk.bev.'!H95+'10.sz.Hiv.bev.'!H95+'11.sz.Ovi bev.'!H95)</f>
        <v>0</v>
      </c>
      <c r="I95" s="231">
        <f>SUM('9.sz.önk.bev.'!I95+'10.sz.Hiv.bev.'!I95+'11.sz.Ovi bev.'!I95)</f>
        <v>0</v>
      </c>
      <c r="J95" s="231">
        <f>SUM('9.sz.önk.bev.'!J95+'10.sz.Hiv.bev.'!J95+'11.sz.Ovi bev.'!J95)</f>
        <v>0</v>
      </c>
      <c r="K95" s="231">
        <f>SUM('9.sz.önk.bev.'!K95+'10.sz.Hiv.bev.'!K95+'11.sz.Ovi bev.'!K95)</f>
        <v>0</v>
      </c>
    </row>
    <row r="96" spans="1:11" ht="14.25">
      <c r="A96" s="74" t="s">
        <v>59</v>
      </c>
      <c r="B96" s="55" t="s">
        <v>781</v>
      </c>
      <c r="C96" s="231">
        <f>SUM('9.sz.önk.bev.'!C96+'10.sz.Hiv.bev.'!C96+'11.sz.Ovi bev.'!C96)</f>
        <v>0</v>
      </c>
      <c r="D96" s="231">
        <f>SUM('9.sz.önk.bev.'!D96+'10.sz.Hiv.bev.'!D96+'11.sz.Ovi bev.'!D96)</f>
        <v>0</v>
      </c>
      <c r="E96" s="231">
        <f>SUM('9.sz.önk.bev.'!E96+'10.sz.Hiv.bev.'!E96+'11.sz.Ovi bev.'!E96)</f>
        <v>0</v>
      </c>
      <c r="F96" s="231">
        <f>SUM('9.sz.önk.bev.'!F96+'10.sz.Hiv.bev.'!F96+'11.sz.Ovi bev.'!F96)</f>
        <v>0</v>
      </c>
      <c r="G96" s="231">
        <f>SUM('9.sz.önk.bev.'!G96+'10.sz.Hiv.bev.'!G96+'11.sz.Ovi bev.'!G96)</f>
        <v>0</v>
      </c>
      <c r="H96" s="231">
        <f>SUM('9.sz.önk.bev.'!H96+'10.sz.Hiv.bev.'!H96+'11.sz.Ovi bev.'!H96)</f>
        <v>0</v>
      </c>
      <c r="I96" s="231">
        <f>SUM('9.sz.önk.bev.'!I96+'10.sz.Hiv.bev.'!I96+'11.sz.Ovi bev.'!I96)</f>
        <v>0</v>
      </c>
      <c r="J96" s="231">
        <f>SUM('9.sz.önk.bev.'!J96+'10.sz.Hiv.bev.'!J96+'11.sz.Ovi bev.'!J96)</f>
        <v>0</v>
      </c>
      <c r="K96" s="231">
        <f>SUM('9.sz.önk.bev.'!K96+'10.sz.Hiv.bev.'!K96+'11.sz.Ovi bev.'!K96)</f>
        <v>0</v>
      </c>
    </row>
    <row r="97" spans="1:11" ht="14.25">
      <c r="A97" s="58" t="s">
        <v>782</v>
      </c>
      <c r="B97" s="55" t="s">
        <v>783</v>
      </c>
      <c r="C97" s="231">
        <f>SUM('9.sz.önk.bev.'!C97+'10.sz.Hiv.bev.'!C97+'11.sz.Ovi bev.'!C97)</f>
        <v>0</v>
      </c>
      <c r="D97" s="231">
        <f>SUM('9.sz.önk.bev.'!D97+'10.sz.Hiv.bev.'!D97+'11.sz.Ovi bev.'!D97)</f>
        <v>0</v>
      </c>
      <c r="E97" s="231">
        <f>SUM('9.sz.önk.bev.'!E97+'10.sz.Hiv.bev.'!E97+'11.sz.Ovi bev.'!E97)</f>
        <v>0</v>
      </c>
      <c r="F97" s="231">
        <f>SUM('9.sz.önk.bev.'!F97+'10.sz.Hiv.bev.'!F97+'11.sz.Ovi bev.'!F97)</f>
        <v>0</v>
      </c>
      <c r="G97" s="231">
        <f>SUM('9.sz.önk.bev.'!G97+'10.sz.Hiv.bev.'!G97+'11.sz.Ovi bev.'!G97)</f>
        <v>0</v>
      </c>
      <c r="H97" s="231">
        <f>SUM('9.sz.önk.bev.'!H97+'10.sz.Hiv.bev.'!H97+'11.sz.Ovi bev.'!H97)</f>
        <v>0</v>
      </c>
      <c r="I97" s="231">
        <f>SUM('9.sz.önk.bev.'!I97+'10.sz.Hiv.bev.'!I97+'11.sz.Ovi bev.'!I97)</f>
        <v>0</v>
      </c>
      <c r="J97" s="231">
        <f>SUM('9.sz.önk.bev.'!J97+'10.sz.Hiv.bev.'!J97+'11.sz.Ovi bev.'!J97)</f>
        <v>0</v>
      </c>
      <c r="K97" s="231">
        <f>SUM('9.sz.önk.bev.'!K97+'10.sz.Hiv.bev.'!K97+'11.sz.Ovi bev.'!K97)</f>
        <v>0</v>
      </c>
    </row>
    <row r="98" spans="1:11" s="405" customFormat="1" ht="14.25">
      <c r="A98" s="367" t="s">
        <v>60</v>
      </c>
      <c r="B98" s="368" t="s">
        <v>784</v>
      </c>
      <c r="C98" s="398">
        <f>SUM('9.sz.önk.bev.'!C98+'10.sz.Hiv.bev.'!C98+'11.sz.Ovi bev.'!C98)</f>
        <v>402035555</v>
      </c>
      <c r="D98" s="398">
        <f>SUM('9.sz.önk.bev.'!D98+'10.sz.Hiv.bev.'!D98+'11.sz.Ovi bev.'!D98)</f>
        <v>394644160</v>
      </c>
      <c r="E98" s="398">
        <f>SUM('9.sz.önk.bev.'!E98+'10.sz.Hiv.bev.'!E98+'11.sz.Ovi bev.'!E98)</f>
        <v>390315913</v>
      </c>
      <c r="F98" s="398">
        <f>SUM('9.sz.önk.bev.'!F98+'10.sz.Hiv.bev.'!F98+'11.sz.Ovi bev.'!F98)</f>
        <v>0</v>
      </c>
      <c r="G98" s="398">
        <f>SUM('9.sz.önk.bev.'!G98+'10.sz.Hiv.bev.'!G98+'11.sz.Ovi bev.'!G98)</f>
        <v>0</v>
      </c>
      <c r="H98" s="398">
        <f>SUM('9.sz.önk.bev.'!H98+'10.sz.Hiv.bev.'!H98+'11.sz.Ovi bev.'!H98)</f>
        <v>0</v>
      </c>
      <c r="I98" s="398">
        <f>SUM('9.sz.önk.bev.'!I98+'10.sz.Hiv.bev.'!I98+'11.sz.Ovi bev.'!I98)</f>
        <v>402035555</v>
      </c>
      <c r="J98" s="398">
        <f>SUM('9.sz.önk.bev.'!J98+'10.sz.Hiv.bev.'!J98+'11.sz.Ovi bev.'!J98)</f>
        <v>394644160</v>
      </c>
      <c r="K98" s="398">
        <f>SUM('9.sz.önk.bev.'!K98+'10.sz.Hiv.bev.'!K98+'11.sz.Ovi bev.'!K98)</f>
        <v>390315913</v>
      </c>
    </row>
    <row r="99" spans="1:11" s="407" customFormat="1" ht="14.25">
      <c r="A99" s="364" t="s">
        <v>42</v>
      </c>
      <c r="B99" s="406"/>
      <c r="C99" s="401">
        <f>SUM('9.sz.önk.bev.'!C99+'10.sz.Hiv.bev.'!C99+'11.sz.Ovi bev.'!C99)</f>
        <v>1008547289</v>
      </c>
      <c r="D99" s="401">
        <f>SUM('9.sz.önk.bev.'!D99+'10.sz.Hiv.bev.'!D99+'11.sz.Ovi bev.'!D99)</f>
        <v>1042442090</v>
      </c>
      <c r="E99" s="401">
        <f>SUM('9.sz.önk.bev.'!E99+'10.sz.Hiv.bev.'!E99+'11.sz.Ovi bev.'!E99)</f>
        <v>1025866156</v>
      </c>
      <c r="F99" s="401">
        <f>SUM('9.sz.önk.bev.'!F99+'10.sz.Hiv.bev.'!F99+'11.sz.Ovi bev.'!F99)</f>
        <v>350220000</v>
      </c>
      <c r="G99" s="401">
        <f>SUM('9.sz.önk.bev.'!G99+'10.sz.Hiv.bev.'!G99+'11.sz.Ovi bev.'!G99)</f>
        <v>409898846</v>
      </c>
      <c r="H99" s="401">
        <f>SUM('9.sz.önk.bev.'!H99+'10.sz.Hiv.bev.'!H99+'11.sz.Ovi bev.'!H99)</f>
        <v>440040975</v>
      </c>
      <c r="I99" s="401">
        <f>SUM('9.sz.önk.bev.'!I99+'10.sz.Hiv.bev.'!I99+'11.sz.Ovi bev.'!I99)</f>
        <v>1358767289</v>
      </c>
      <c r="J99" s="401">
        <f>SUM('9.sz.önk.bev.'!J99+'10.sz.Hiv.bev.'!J99+'11.sz.Ovi bev.'!J99)</f>
        <v>1416776410</v>
      </c>
      <c r="K99" s="401">
        <f>SUM('9.sz.önk.bev.'!K99+'10.sz.Hiv.bev.'!K99+'11.sz.Ovi bev.'!K99)</f>
        <v>1465907131</v>
      </c>
    </row>
    <row r="100" spans="3:11" ht="14.25">
      <c r="C100" s="404"/>
      <c r="D100" s="404"/>
      <c r="E100" s="70"/>
      <c r="F100" s="70"/>
      <c r="G100" s="70"/>
      <c r="H100" s="70"/>
      <c r="I100" s="404"/>
      <c r="J100" s="70"/>
      <c r="K100" s="404"/>
    </row>
    <row r="101" spans="3:11" ht="14.25">
      <c r="C101" s="404"/>
      <c r="D101" s="404"/>
      <c r="E101" s="70"/>
      <c r="F101" s="70"/>
      <c r="G101" s="70"/>
      <c r="H101" s="70"/>
      <c r="I101" s="70"/>
      <c r="J101" s="70"/>
      <c r="K101" s="70"/>
    </row>
    <row r="102" spans="3:11" ht="14.25">
      <c r="C102" s="70"/>
      <c r="D102" s="404"/>
      <c r="E102" s="70"/>
      <c r="F102" s="70"/>
      <c r="G102" s="70"/>
      <c r="H102" s="70"/>
      <c r="I102" s="70"/>
      <c r="J102" s="70"/>
      <c r="K102" s="70"/>
    </row>
    <row r="103" spans="3:11" ht="14.25">
      <c r="C103" s="70"/>
      <c r="D103" s="404"/>
      <c r="E103" s="70"/>
      <c r="F103" s="70"/>
      <c r="G103" s="70"/>
      <c r="H103" s="70"/>
      <c r="I103" s="70"/>
      <c r="J103" s="70"/>
      <c r="K103" s="70"/>
    </row>
    <row r="104" spans="3:11" ht="14.25">
      <c r="C104" s="70"/>
      <c r="D104" s="404"/>
      <c r="E104" s="70"/>
      <c r="F104" s="70"/>
      <c r="G104" s="70"/>
      <c r="H104" s="70"/>
      <c r="I104" s="70"/>
      <c r="J104" s="70"/>
      <c r="K104" s="70"/>
    </row>
    <row r="105" spans="3:11" ht="14.25">
      <c r="C105" s="70"/>
      <c r="D105" s="70"/>
      <c r="E105" s="70"/>
      <c r="F105" s="70"/>
      <c r="G105" s="70"/>
      <c r="H105" s="70"/>
      <c r="I105" s="70"/>
      <c r="J105" s="70"/>
      <c r="K105" s="70"/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4"/>
  <sheetViews>
    <sheetView zoomScalePageLayoutView="0" workbookViewId="0" topLeftCell="A80">
      <selection activeCell="C12" sqref="C12"/>
    </sheetView>
  </sheetViews>
  <sheetFormatPr defaultColWidth="9.140625" defaultRowHeight="15"/>
  <cols>
    <col min="1" max="1" width="92.57421875" style="44" customWidth="1"/>
    <col min="2" max="2" width="9.140625" style="44" customWidth="1"/>
    <col min="3" max="3" width="13.00390625" style="44" customWidth="1"/>
    <col min="4" max="4" width="14.140625" style="44" customWidth="1"/>
    <col min="5" max="5" width="14.00390625" style="44" customWidth="1"/>
    <col min="6" max="16384" width="9.140625" style="44" customWidth="1"/>
  </cols>
  <sheetData>
    <row r="1" spans="1:5" ht="24" customHeight="1">
      <c r="A1" s="510" t="s">
        <v>939</v>
      </c>
      <c r="B1" s="466"/>
      <c r="C1" s="466"/>
      <c r="D1" s="466"/>
      <c r="E1" s="466"/>
    </row>
    <row r="2" spans="1:7" ht="24" customHeight="1">
      <c r="A2" s="511" t="s">
        <v>901</v>
      </c>
      <c r="B2" s="466"/>
      <c r="C2" s="466"/>
      <c r="D2" s="466"/>
      <c r="E2" s="466"/>
      <c r="G2" s="242"/>
    </row>
    <row r="3" spans="1:4" ht="18">
      <c r="A3" s="45"/>
      <c r="D3" s="44" t="s">
        <v>230</v>
      </c>
    </row>
    <row r="4" ht="14.25">
      <c r="A4" s="46" t="s">
        <v>183</v>
      </c>
    </row>
    <row r="5" spans="1:5" ht="27">
      <c r="A5" s="203" t="s">
        <v>480</v>
      </c>
      <c r="B5" s="34" t="s">
        <v>256</v>
      </c>
      <c r="C5" s="34" t="s">
        <v>201</v>
      </c>
      <c r="D5" s="34" t="s">
        <v>267</v>
      </c>
      <c r="E5" s="47" t="s">
        <v>268</v>
      </c>
    </row>
    <row r="6" spans="1:5" ht="15" customHeight="1">
      <c r="A6" s="50" t="s">
        <v>660</v>
      </c>
      <c r="B6" s="38" t="s">
        <v>661</v>
      </c>
      <c r="C6" s="231">
        <f>SUM('9.sz.önk.bev.'!I7)</f>
        <v>151765079</v>
      </c>
      <c r="D6" s="231">
        <f>SUM('9.sz.önk.bev.'!J7)</f>
        <v>151765079</v>
      </c>
      <c r="E6" s="231">
        <f>SUM('9.sz.önk.bev.'!K7)</f>
        <v>152765079</v>
      </c>
    </row>
    <row r="7" spans="1:6" ht="15" customHeight="1">
      <c r="A7" s="39" t="s">
        <v>662</v>
      </c>
      <c r="B7" s="38" t="s">
        <v>663</v>
      </c>
      <c r="C7" s="231">
        <f>SUM('9.sz.önk.bev.'!I8)</f>
        <v>103412824</v>
      </c>
      <c r="D7" s="231">
        <f>SUM('9.sz.önk.bev.'!J8)</f>
        <v>105798634</v>
      </c>
      <c r="E7" s="231">
        <f>SUM('9.sz.önk.bev.'!K8)</f>
        <v>101563749</v>
      </c>
      <c r="F7" s="241"/>
    </row>
    <row r="8" spans="1:6" ht="15" customHeight="1">
      <c r="A8" s="39" t="s">
        <v>664</v>
      </c>
      <c r="B8" s="38" t="s">
        <v>667</v>
      </c>
      <c r="C8" s="231">
        <f>SUM('9.sz.önk.bev.'!I9)</f>
        <v>70487421</v>
      </c>
      <c r="D8" s="231">
        <f>SUM('9.sz.önk.bev.'!J9)</f>
        <v>70487421</v>
      </c>
      <c r="E8" s="231">
        <f>SUM('9.sz.önk.bev.'!K9)</f>
        <v>68624342</v>
      </c>
      <c r="F8" s="241"/>
    </row>
    <row r="9" spans="1:5" ht="15" customHeight="1">
      <c r="A9" s="39" t="s">
        <v>668</v>
      </c>
      <c r="B9" s="38" t="s">
        <v>669</v>
      </c>
      <c r="C9" s="231">
        <f>SUM('9.sz.önk.bev.'!I10)</f>
        <v>6612000</v>
      </c>
      <c r="D9" s="231">
        <f>SUM('9.sz.önk.bev.'!J10)</f>
        <v>6612000</v>
      </c>
      <c r="E9" s="231">
        <f>SUM('9.sz.önk.bev.'!K10)</f>
        <v>6612000</v>
      </c>
    </row>
    <row r="10" spans="1:5" ht="15" customHeight="1">
      <c r="A10" s="39" t="s">
        <v>670</v>
      </c>
      <c r="B10" s="38" t="s">
        <v>671</v>
      </c>
      <c r="C10" s="231">
        <f>SUM('9.sz.önk.bev.'!I11)</f>
        <v>0</v>
      </c>
      <c r="D10" s="231">
        <f>SUM('9.sz.önk.bev.'!J11)</f>
        <v>4011760</v>
      </c>
      <c r="E10" s="231">
        <f>SUM('9.sz.önk.bev.'!K11)</f>
        <v>3850726</v>
      </c>
    </row>
    <row r="11" spans="1:5" ht="15" customHeight="1">
      <c r="A11" s="39" t="s">
        <v>672</v>
      </c>
      <c r="B11" s="38" t="s">
        <v>673</v>
      </c>
      <c r="C11" s="231">
        <f>SUM('9.sz.önk.bev.'!I12)</f>
        <v>0</v>
      </c>
      <c r="D11" s="231">
        <f>SUM('9.sz.önk.bev.'!J12)</f>
        <v>0</v>
      </c>
      <c r="E11" s="231">
        <f>SUM('9.sz.önk.bev.'!K12)</f>
        <v>0</v>
      </c>
    </row>
    <row r="12" spans="1:5" ht="15" customHeight="1">
      <c r="A12" s="51" t="s">
        <v>44</v>
      </c>
      <c r="B12" s="36" t="s">
        <v>674</v>
      </c>
      <c r="C12" s="233">
        <f>SUM('9.sz.önk.bev.'!I13)</f>
        <v>332277324</v>
      </c>
      <c r="D12" s="233">
        <f>SUM('9.sz.önk.bev.'!J13)</f>
        <v>338674894</v>
      </c>
      <c r="E12" s="233">
        <f>SUM('9.sz.önk.bev.'!K13)</f>
        <v>333415896</v>
      </c>
    </row>
    <row r="13" spans="1:5" ht="15" customHeight="1">
      <c r="A13" s="39" t="s">
        <v>675</v>
      </c>
      <c r="B13" s="38" t="s">
        <v>676</v>
      </c>
      <c r="C13" s="231">
        <f>SUM('9.sz.önk.bev.'!I14)</f>
        <v>0</v>
      </c>
      <c r="D13" s="231">
        <f>SUM('9.sz.önk.bev.'!J14)</f>
        <v>0</v>
      </c>
      <c r="E13" s="231">
        <f>SUM('9.sz.önk.bev.'!K14)</f>
        <v>0</v>
      </c>
    </row>
    <row r="14" spans="1:5" ht="15" customHeight="1">
      <c r="A14" s="39" t="s">
        <v>677</v>
      </c>
      <c r="B14" s="38" t="s">
        <v>678</v>
      </c>
      <c r="C14" s="231">
        <f>SUM('9.sz.önk.bev.'!I15)</f>
        <v>0</v>
      </c>
      <c r="D14" s="231">
        <f>SUM('9.sz.önk.bev.'!J15)</f>
        <v>0</v>
      </c>
      <c r="E14" s="231">
        <f>SUM('9.sz.önk.bev.'!K15)</f>
        <v>0</v>
      </c>
    </row>
    <row r="15" spans="1:5" ht="15" customHeight="1">
      <c r="A15" s="39" t="s">
        <v>6</v>
      </c>
      <c r="B15" s="38" t="s">
        <v>679</v>
      </c>
      <c r="C15" s="231">
        <f>SUM('9.sz.önk.bev.'!I16)</f>
        <v>0</v>
      </c>
      <c r="D15" s="231">
        <f>SUM('9.sz.önk.bev.'!J16)</f>
        <v>0</v>
      </c>
      <c r="E15" s="231">
        <f>SUM('9.sz.önk.bev.'!K16)</f>
        <v>0</v>
      </c>
    </row>
    <row r="16" spans="1:5" ht="15" customHeight="1">
      <c r="A16" s="39" t="s">
        <v>7</v>
      </c>
      <c r="B16" s="38" t="s">
        <v>680</v>
      </c>
      <c r="C16" s="231">
        <f>SUM('9.sz.önk.bev.'!I17)</f>
        <v>0</v>
      </c>
      <c r="D16" s="231">
        <f>SUM('9.sz.önk.bev.'!J17)</f>
        <v>0</v>
      </c>
      <c r="E16" s="231">
        <f>SUM('9.sz.önk.bev.'!K17)</f>
        <v>0</v>
      </c>
    </row>
    <row r="17" spans="1:5" ht="15" customHeight="1">
      <c r="A17" s="39" t="s">
        <v>8</v>
      </c>
      <c r="B17" s="38" t="s">
        <v>681</v>
      </c>
      <c r="C17" s="231">
        <f>SUM('9.sz.önk.bev.'!I18)</f>
        <v>18106000</v>
      </c>
      <c r="D17" s="231">
        <f>SUM('9.sz.önk.bev.'!J18)</f>
        <v>20787398</v>
      </c>
      <c r="E17" s="231">
        <f>SUM('9.sz.önk.bev.'!K18)</f>
        <v>24893322</v>
      </c>
    </row>
    <row r="18" spans="1:5" ht="15" customHeight="1">
      <c r="A18" s="55" t="s">
        <v>45</v>
      </c>
      <c r="B18" s="66" t="s">
        <v>682</v>
      </c>
      <c r="C18" s="233">
        <f>SUM('9.sz.önk.bev.'!I19)</f>
        <v>350383324</v>
      </c>
      <c r="D18" s="233">
        <f>SUM('9.sz.önk.bev.'!J19)</f>
        <v>338988608</v>
      </c>
      <c r="E18" s="233">
        <f>SUM('9.sz.önk.bev.'!K19)</f>
        <v>358309218</v>
      </c>
    </row>
    <row r="19" spans="1:5" ht="15" customHeight="1">
      <c r="A19" s="39" t="s">
        <v>12</v>
      </c>
      <c r="B19" s="38" t="s">
        <v>691</v>
      </c>
      <c r="C19" s="231">
        <f>SUM('9.sz.önk.bev.'!I20)</f>
        <v>0</v>
      </c>
      <c r="D19" s="231">
        <f>SUM('9.sz.önk.bev.'!J20)</f>
        <v>0</v>
      </c>
      <c r="E19" s="231">
        <f>SUM('9.sz.önk.bev.'!K20)</f>
        <v>0</v>
      </c>
    </row>
    <row r="20" spans="1:5" ht="15" customHeight="1">
      <c r="A20" s="39" t="s">
        <v>13</v>
      </c>
      <c r="B20" s="38" t="s">
        <v>692</v>
      </c>
      <c r="C20" s="231">
        <f>SUM('9.sz.önk.bev.'!I21)</f>
        <v>0</v>
      </c>
      <c r="D20" s="231">
        <f>SUM('9.sz.önk.bev.'!J21)</f>
        <v>0</v>
      </c>
      <c r="E20" s="231">
        <f>SUM('9.sz.önk.bev.'!K21)</f>
        <v>0</v>
      </c>
    </row>
    <row r="21" spans="1:5" ht="15" customHeight="1">
      <c r="A21" s="51" t="s">
        <v>47</v>
      </c>
      <c r="B21" s="36" t="s">
        <v>693</v>
      </c>
      <c r="C21" s="233">
        <f>SUM('9.sz.önk.bev.'!I22)</f>
        <v>0</v>
      </c>
      <c r="D21" s="233">
        <f>SUM('9.sz.önk.bev.'!J22)</f>
        <v>0</v>
      </c>
      <c r="E21" s="233">
        <f>SUM('9.sz.önk.bev.'!K22)</f>
        <v>0</v>
      </c>
    </row>
    <row r="22" spans="1:5" ht="15" customHeight="1">
      <c r="A22" s="39" t="s">
        <v>14</v>
      </c>
      <c r="B22" s="36" t="s">
        <v>694</v>
      </c>
      <c r="C22" s="233">
        <f>SUM('9.sz.önk.bev.'!I23)</f>
        <v>0</v>
      </c>
      <c r="D22" s="233">
        <f>SUM('9.sz.önk.bev.'!J23)</f>
        <v>0</v>
      </c>
      <c r="E22" s="233">
        <f>SUM('9.sz.önk.bev.'!K23)</f>
        <v>0</v>
      </c>
    </row>
    <row r="23" spans="1:5" ht="15" customHeight="1">
      <c r="A23" s="39" t="s">
        <v>15</v>
      </c>
      <c r="B23" s="36" t="s">
        <v>695</v>
      </c>
      <c r="C23" s="233">
        <f>SUM('9.sz.önk.bev.'!I24)</f>
        <v>0</v>
      </c>
      <c r="D23" s="233">
        <f>SUM('9.sz.önk.bev.'!J24)</f>
        <v>0</v>
      </c>
      <c r="E23" s="233">
        <f>SUM('9.sz.önk.bev.'!K24)</f>
        <v>0</v>
      </c>
    </row>
    <row r="24" spans="1:5" ht="15" customHeight="1">
      <c r="A24" s="39" t="s">
        <v>16</v>
      </c>
      <c r="B24" s="36" t="s">
        <v>696</v>
      </c>
      <c r="C24" s="233">
        <f>SUM('9.sz.önk.bev.'!I25)</f>
        <v>78000000</v>
      </c>
      <c r="D24" s="233">
        <f>SUM('9.sz.önk.bev.'!J25)</f>
        <v>85755690</v>
      </c>
      <c r="E24" s="233">
        <f>SUM('9.sz.önk.bev.'!K25)</f>
        <v>85112319</v>
      </c>
    </row>
    <row r="25" spans="1:5" ht="15" customHeight="1">
      <c r="A25" s="39" t="s">
        <v>17</v>
      </c>
      <c r="B25" s="38" t="s">
        <v>697</v>
      </c>
      <c r="C25" s="231">
        <f>SUM('9.sz.önk.bev.'!I26)</f>
        <v>65000000</v>
      </c>
      <c r="D25" s="231">
        <f>SUM('9.sz.önk.bev.'!J26)</f>
        <v>65000000</v>
      </c>
      <c r="E25" s="231">
        <f>SUM('9.sz.önk.bev.'!K26)</f>
        <v>73525968</v>
      </c>
    </row>
    <row r="26" spans="1:5" ht="15" customHeight="1">
      <c r="A26" s="39" t="s">
        <v>18</v>
      </c>
      <c r="B26" s="38" t="s">
        <v>700</v>
      </c>
      <c r="C26" s="231">
        <f>SUM('9.sz.önk.bev.'!I27)</f>
        <v>0</v>
      </c>
      <c r="D26" s="231">
        <f>SUM('9.sz.önk.bev.'!J27)</f>
        <v>0</v>
      </c>
      <c r="E26" s="231">
        <f>SUM('9.sz.önk.bev.'!K27)</f>
        <v>0</v>
      </c>
    </row>
    <row r="27" spans="1:5" ht="15" customHeight="1">
      <c r="A27" s="39" t="s">
        <v>701</v>
      </c>
      <c r="B27" s="38" t="s">
        <v>702</v>
      </c>
      <c r="C27" s="231">
        <f>SUM('9.sz.önk.bev.'!I28)</f>
        <v>0</v>
      </c>
      <c r="D27" s="231">
        <f>SUM('9.sz.önk.bev.'!J28)</f>
        <v>0</v>
      </c>
      <c r="E27" s="231">
        <f>SUM('9.sz.önk.bev.'!K28)</f>
        <v>0</v>
      </c>
    </row>
    <row r="28" spans="1:5" ht="15" customHeight="1">
      <c r="A28" s="39" t="s">
        <v>19</v>
      </c>
      <c r="B28" s="38" t="s">
        <v>703</v>
      </c>
      <c r="C28" s="231">
        <f>SUM('9.sz.önk.bev.'!I29)</f>
        <v>19000000</v>
      </c>
      <c r="D28" s="231">
        <f>SUM('9.sz.önk.bev.'!J29)</f>
        <v>19000000</v>
      </c>
      <c r="E28" s="231">
        <f>SUM('9.sz.önk.bev.'!K29)</f>
        <v>21939360</v>
      </c>
    </row>
    <row r="29" spans="1:5" ht="15" customHeight="1">
      <c r="A29" s="39" t="s">
        <v>20</v>
      </c>
      <c r="B29" s="38" t="s">
        <v>708</v>
      </c>
      <c r="C29" s="231">
        <f>SUM('9.sz.önk.bev.'!I30)</f>
        <v>2000000</v>
      </c>
      <c r="D29" s="231">
        <f>SUM('9.sz.önk.bev.'!J30)</f>
        <v>2000000</v>
      </c>
      <c r="E29" s="231">
        <f>SUM('9.sz.önk.bev.'!K30)</f>
        <v>1253600</v>
      </c>
    </row>
    <row r="30" spans="1:5" ht="15" customHeight="1">
      <c r="A30" s="51" t="s">
        <v>48</v>
      </c>
      <c r="B30" s="36" t="s">
        <v>711</v>
      </c>
      <c r="C30" s="233">
        <f>SUM(C25:C29)</f>
        <v>86000000</v>
      </c>
      <c r="D30" s="233">
        <f>SUM(D25:D29)</f>
        <v>86000000</v>
      </c>
      <c r="E30" s="233">
        <f>SUM('9.sz.önk.bev.'!K31)</f>
        <v>96718928</v>
      </c>
    </row>
    <row r="31" spans="1:5" ht="15" customHeight="1">
      <c r="A31" s="39" t="s">
        <v>21</v>
      </c>
      <c r="B31" s="38" t="s">
        <v>712</v>
      </c>
      <c r="C31" s="231">
        <f>SUM('9.sz.önk.bev.'!I32)</f>
        <v>0</v>
      </c>
      <c r="D31" s="231">
        <f>SUM('9.sz.önk.bev.'!J32)</f>
        <v>0</v>
      </c>
      <c r="E31" s="231">
        <f>SUM('9.sz.önk.bev.'!K32)</f>
        <v>3660680</v>
      </c>
    </row>
    <row r="32" spans="1:5" ht="15" customHeight="1">
      <c r="A32" s="55" t="s">
        <v>49</v>
      </c>
      <c r="B32" s="66" t="s">
        <v>713</v>
      </c>
      <c r="C32" s="233">
        <f>SUM('9.sz.önk.bev.'!I33)</f>
        <v>164000000</v>
      </c>
      <c r="D32" s="233">
        <f>SUM('9.sz.önk.bev.'!J33)</f>
        <v>171755690</v>
      </c>
      <c r="E32" s="233">
        <f>SUM('9.sz.önk.bev.'!K33)</f>
        <v>185491927</v>
      </c>
    </row>
    <row r="33" spans="1:5" ht="15" customHeight="1">
      <c r="A33" s="35" t="s">
        <v>714</v>
      </c>
      <c r="B33" s="38" t="s">
        <v>715</v>
      </c>
      <c r="C33" s="231">
        <f>SUM('9.sz.önk.bev.'!I34)</f>
        <v>20000000</v>
      </c>
      <c r="D33" s="231">
        <f>SUM('9.sz.önk.bev.'!J34)</f>
        <v>20000000</v>
      </c>
      <c r="E33" s="231">
        <f>SUM('9.sz.önk.bev.'!K34)</f>
        <v>6738778</v>
      </c>
    </row>
    <row r="34" spans="1:5" ht="15" customHeight="1">
      <c r="A34" s="35" t="s">
        <v>22</v>
      </c>
      <c r="B34" s="38" t="s">
        <v>716</v>
      </c>
      <c r="C34" s="231">
        <f>SUM('9.sz.önk.bev.'!I35)</f>
        <v>13615101</v>
      </c>
      <c r="D34" s="231">
        <f>SUM('9.sz.önk.bev.'!J35)</f>
        <v>13615101</v>
      </c>
      <c r="E34" s="231">
        <f>SUM('9.sz.önk.bev.'!K35)</f>
        <v>19736926</v>
      </c>
    </row>
    <row r="35" spans="1:5" ht="15" customHeight="1">
      <c r="A35" s="35" t="s">
        <v>23</v>
      </c>
      <c r="B35" s="38" t="s">
        <v>717</v>
      </c>
      <c r="C35" s="231">
        <f>SUM('9.sz.önk.bev.'!I36)</f>
        <v>6000000</v>
      </c>
      <c r="D35" s="231">
        <f>SUM('9.sz.önk.bev.'!J36)</f>
        <v>6000000</v>
      </c>
      <c r="E35" s="231">
        <f>SUM('9.sz.önk.bev.'!K36)</f>
        <v>6002688</v>
      </c>
    </row>
    <row r="36" spans="1:5" ht="15" customHeight="1">
      <c r="A36" s="35" t="s">
        <v>24</v>
      </c>
      <c r="B36" s="38" t="s">
        <v>718</v>
      </c>
      <c r="C36" s="231">
        <f>SUM('9.sz.önk.bev.'!I37)</f>
        <v>600000</v>
      </c>
      <c r="D36" s="231">
        <f>SUM('9.sz.önk.bev.'!J37)</f>
        <v>600000</v>
      </c>
      <c r="E36" s="231">
        <f>SUM('9.sz.önk.bev.'!K37)</f>
        <v>357939</v>
      </c>
    </row>
    <row r="37" spans="1:5" ht="15" customHeight="1">
      <c r="A37" s="35" t="s">
        <v>719</v>
      </c>
      <c r="B37" s="38" t="s">
        <v>720</v>
      </c>
      <c r="C37" s="231">
        <f>SUM('9.sz.önk.bev.'!I38)</f>
        <v>6000000</v>
      </c>
      <c r="D37" s="231">
        <f>SUM('9.sz.önk.bev.'!J38)</f>
        <v>6000000</v>
      </c>
      <c r="E37" s="231">
        <f>SUM('9.sz.önk.bev.'!K38)</f>
        <v>519351</v>
      </c>
    </row>
    <row r="38" spans="1:5" ht="15" customHeight="1">
      <c r="A38" s="35" t="s">
        <v>721</v>
      </c>
      <c r="B38" s="38" t="s">
        <v>722</v>
      </c>
      <c r="C38" s="231">
        <f>SUM('9.sz.önk.bev.'!I39)</f>
        <v>12000000</v>
      </c>
      <c r="D38" s="231">
        <f>SUM('9.sz.önk.bev.'!J39)</f>
        <v>12000000</v>
      </c>
      <c r="E38" s="231">
        <f>SUM('9.sz.önk.bev.'!K39)</f>
        <v>4547465</v>
      </c>
    </row>
    <row r="39" spans="1:5" ht="15" customHeight="1">
      <c r="A39" s="35" t="s">
        <v>723</v>
      </c>
      <c r="B39" s="38" t="s">
        <v>724</v>
      </c>
      <c r="C39" s="231">
        <f>SUM('9.sz.önk.bev.'!I40)</f>
        <v>0</v>
      </c>
      <c r="D39" s="231">
        <f>SUM('9.sz.önk.bev.'!J40)</f>
        <v>0</v>
      </c>
      <c r="E39" s="231">
        <f>SUM('9.sz.önk.bev.'!K40)</f>
        <v>0</v>
      </c>
    </row>
    <row r="40" spans="1:5" ht="15" customHeight="1">
      <c r="A40" s="35" t="s">
        <v>25</v>
      </c>
      <c r="B40" s="38" t="s">
        <v>725</v>
      </c>
      <c r="C40" s="231">
        <f>SUM('9.sz.önk.bev.'!I41)</f>
        <v>0</v>
      </c>
      <c r="D40" s="231">
        <f>SUM('9.sz.önk.bev.'!J41)</f>
        <v>0</v>
      </c>
      <c r="E40" s="231">
        <f>SUM('9.sz.önk.bev.'!K41)</f>
        <v>5759</v>
      </c>
    </row>
    <row r="41" spans="1:5" ht="15" customHeight="1">
      <c r="A41" s="35" t="s">
        <v>26</v>
      </c>
      <c r="B41" s="38" t="s">
        <v>726</v>
      </c>
      <c r="C41" s="231">
        <f>SUM('9.sz.önk.bev.'!I42)</f>
        <v>0</v>
      </c>
      <c r="D41" s="231">
        <f>SUM('9.sz.önk.bev.'!J42)</f>
        <v>0</v>
      </c>
      <c r="E41" s="231">
        <f>SUM('9.sz.önk.bev.'!K42)</f>
        <v>1803417</v>
      </c>
    </row>
    <row r="42" spans="1:5" ht="15" customHeight="1">
      <c r="A42" s="35" t="s">
        <v>906</v>
      </c>
      <c r="B42" s="38" t="s">
        <v>727</v>
      </c>
      <c r="C42" s="231">
        <f>SUM('9.sz.önk.bev.'!I43)</f>
        <v>0</v>
      </c>
      <c r="D42" s="231">
        <f>SUM('9.sz.önk.bev.'!J43)</f>
        <v>0</v>
      </c>
      <c r="E42" s="231">
        <f>SUM('9.sz.önk.bev.'!K43)</f>
        <v>300000</v>
      </c>
    </row>
    <row r="43" spans="1:5" ht="15" customHeight="1">
      <c r="A43" s="35" t="s">
        <v>27</v>
      </c>
      <c r="B43" s="38" t="s">
        <v>244</v>
      </c>
      <c r="C43" s="231">
        <f>SUM('9.sz.önk.bev.'!I44)</f>
        <v>1400000</v>
      </c>
      <c r="D43" s="231">
        <f>SUM('9.sz.önk.bev.'!J44)</f>
        <v>1400000</v>
      </c>
      <c r="E43" s="231">
        <f>SUM('9.sz.önk.bev.'!K44)</f>
        <v>1199622</v>
      </c>
    </row>
    <row r="44" spans="1:5" ht="15" customHeight="1">
      <c r="A44" s="58" t="s">
        <v>50</v>
      </c>
      <c r="B44" s="66" t="s">
        <v>728</v>
      </c>
      <c r="C44" s="233">
        <f>SUM('9.sz.önk.bev.'!I45)</f>
        <v>59615101</v>
      </c>
      <c r="D44" s="233">
        <f>SUM('9.sz.önk.bev.'!J45)</f>
        <v>59615101</v>
      </c>
      <c r="E44" s="233">
        <f>SUM('9.sz.önk.bev.'!K45)</f>
        <v>41211945</v>
      </c>
    </row>
    <row r="45" spans="1:5" ht="15" customHeight="1">
      <c r="A45" s="35" t="s">
        <v>737</v>
      </c>
      <c r="B45" s="38" t="s">
        <v>738</v>
      </c>
      <c r="C45" s="231">
        <f>SUM('9.sz.önk.bev.'!I46)</f>
        <v>0</v>
      </c>
      <c r="D45" s="231">
        <f>SUM('9.sz.önk.bev.'!J46)</f>
        <v>0</v>
      </c>
      <c r="E45" s="231">
        <f>SUM('9.sz.önk.bev.'!K46)</f>
        <v>0</v>
      </c>
    </row>
    <row r="46" spans="1:5" ht="15" customHeight="1">
      <c r="A46" s="39" t="s">
        <v>31</v>
      </c>
      <c r="B46" s="38" t="s">
        <v>739</v>
      </c>
      <c r="C46" s="231">
        <f>SUM('9.sz.önk.bev.'!I47)</f>
        <v>0</v>
      </c>
      <c r="D46" s="231">
        <f>SUM('9.sz.önk.bev.'!J47)</f>
        <v>0</v>
      </c>
      <c r="E46" s="231">
        <f>SUM('9.sz.önk.bev.'!K47)</f>
        <v>0</v>
      </c>
    </row>
    <row r="47" spans="1:5" ht="15" customHeight="1">
      <c r="A47" s="39"/>
      <c r="B47" s="38" t="s">
        <v>740</v>
      </c>
      <c r="C47" s="231">
        <f>SUM('9.sz.önk.bev.'!I48)</f>
        <v>0</v>
      </c>
      <c r="D47" s="231">
        <f>SUM('9.sz.önk.bev.'!J48)</f>
        <v>0</v>
      </c>
      <c r="E47" s="231">
        <f>SUM('9.sz.önk.bev.'!K48)</f>
        <v>0</v>
      </c>
    </row>
    <row r="48" spans="1:5" ht="15" customHeight="1">
      <c r="A48" s="35" t="s">
        <v>32</v>
      </c>
      <c r="B48" s="38" t="s">
        <v>665</v>
      </c>
      <c r="C48" s="231">
        <f>SUM('9.sz.önk.bev.'!I49)</f>
        <v>32463309</v>
      </c>
      <c r="D48" s="231">
        <f>SUM('9.sz.önk.bev.'!J49)</f>
        <v>32463309</v>
      </c>
      <c r="E48" s="231">
        <f>SUM('9.sz.önk.bev.'!K49)</f>
        <v>33342193</v>
      </c>
    </row>
    <row r="49" spans="1:5" ht="15" customHeight="1">
      <c r="A49" s="55" t="s">
        <v>52</v>
      </c>
      <c r="B49" s="66" t="s">
        <v>741</v>
      </c>
      <c r="C49" s="233">
        <f>SUM('9.sz.önk.bev.'!I50)</f>
        <v>32463309</v>
      </c>
      <c r="D49" s="233">
        <f>SUM('9.sz.önk.bev.'!J50)</f>
        <v>32463309</v>
      </c>
      <c r="E49" s="233">
        <f>SUM('9.sz.önk.bev.'!K50)</f>
        <v>33342193</v>
      </c>
    </row>
    <row r="50" spans="1:5" ht="15" customHeight="1">
      <c r="A50" s="62" t="s">
        <v>113</v>
      </c>
      <c r="B50" s="243"/>
      <c r="C50" s="231">
        <f>SUM('9.sz.önk.bev.'!I51)</f>
        <v>0</v>
      </c>
      <c r="D50" s="231">
        <f>SUM('9.sz.önk.bev.'!J51)</f>
        <v>0</v>
      </c>
      <c r="E50" s="231">
        <f>SUM('9.sz.önk.bev.'!K51)</f>
        <v>0</v>
      </c>
    </row>
    <row r="51" spans="1:5" ht="15" customHeight="1">
      <c r="A51" s="39" t="s">
        <v>683</v>
      </c>
      <c r="B51" s="38" t="s">
        <v>684</v>
      </c>
      <c r="C51" s="231">
        <f>SUM('9.sz.önk.bev.'!I52)</f>
        <v>350000000</v>
      </c>
      <c r="D51" s="231">
        <f>SUM('9.sz.önk.bev.'!J52)</f>
        <v>409102846</v>
      </c>
      <c r="E51" s="231">
        <f>SUM('9.sz.önk.bev.'!K52)</f>
        <v>438813131</v>
      </c>
    </row>
    <row r="52" spans="1:5" ht="15" customHeight="1">
      <c r="A52" s="39" t="s">
        <v>685</v>
      </c>
      <c r="B52" s="38" t="s">
        <v>686</v>
      </c>
      <c r="C52" s="231">
        <f>SUM('9.sz.önk.bev.'!I53)</f>
        <v>0</v>
      </c>
      <c r="D52" s="231">
        <f>SUM('9.sz.önk.bev.'!J53)</f>
        <v>0</v>
      </c>
      <c r="E52" s="231">
        <f>SUM('9.sz.önk.bev.'!K53)</f>
        <v>0</v>
      </c>
    </row>
    <row r="53" spans="1:5" ht="15" customHeight="1">
      <c r="A53" s="39" t="s">
        <v>9</v>
      </c>
      <c r="B53" s="38" t="s">
        <v>687</v>
      </c>
      <c r="C53" s="231">
        <f>SUM('9.sz.önk.bev.'!I54)</f>
        <v>0</v>
      </c>
      <c r="D53" s="231">
        <f>SUM('9.sz.önk.bev.'!J54)</f>
        <v>0</v>
      </c>
      <c r="E53" s="231">
        <f>SUM('9.sz.önk.bev.'!K54)</f>
        <v>0</v>
      </c>
    </row>
    <row r="54" spans="1:5" ht="15" customHeight="1">
      <c r="A54" s="39" t="s">
        <v>10</v>
      </c>
      <c r="B54" s="38" t="s">
        <v>688</v>
      </c>
      <c r="C54" s="231">
        <f>SUM('9.sz.önk.bev.'!I55)</f>
        <v>0</v>
      </c>
      <c r="D54" s="231">
        <f>SUM('9.sz.önk.bev.'!J55)</f>
        <v>0</v>
      </c>
      <c r="E54" s="231">
        <f>SUM('9.sz.önk.bev.'!K55)</f>
        <v>0</v>
      </c>
    </row>
    <row r="55" spans="1:5" ht="15" customHeight="1">
      <c r="A55" s="39" t="s">
        <v>11</v>
      </c>
      <c r="B55" s="38" t="s">
        <v>689</v>
      </c>
      <c r="C55" s="231">
        <f>SUM('9.sz.önk.bev.'!I56)</f>
        <v>0</v>
      </c>
      <c r="D55" s="231">
        <f>SUM('9.sz.önk.bev.'!J56)</f>
        <v>576000</v>
      </c>
      <c r="E55" s="231">
        <f>SUM('9.sz.önk.bev.'!K56)</f>
        <v>576000</v>
      </c>
    </row>
    <row r="56" spans="1:5" ht="15" customHeight="1">
      <c r="A56" s="55" t="s">
        <v>46</v>
      </c>
      <c r="B56" s="66" t="s">
        <v>690</v>
      </c>
      <c r="C56" s="233">
        <f>SUM('9.sz.önk.bev.'!F57)</f>
        <v>350000000</v>
      </c>
      <c r="D56" s="233">
        <f>SUM('9.sz.önk.bev.'!J57)</f>
        <v>409678846</v>
      </c>
      <c r="E56" s="233">
        <f>SUM('9.sz.önk.bev.'!K57)</f>
        <v>439389131</v>
      </c>
    </row>
    <row r="57" spans="1:5" ht="15" customHeight="1">
      <c r="A57" s="35" t="s">
        <v>28</v>
      </c>
      <c r="B57" s="38" t="s">
        <v>729</v>
      </c>
      <c r="C57" s="231">
        <f>SUM('9.sz.önk.bev.'!I58)</f>
        <v>0</v>
      </c>
      <c r="D57" s="231">
        <f>SUM('9.sz.önk.bev.'!J58)</f>
        <v>0</v>
      </c>
      <c r="E57" s="231">
        <f>SUM('9.sz.önk.bev.'!K58)</f>
        <v>0</v>
      </c>
    </row>
    <row r="58" spans="1:5" ht="15" customHeight="1">
      <c r="A58" s="35" t="s">
        <v>29</v>
      </c>
      <c r="B58" s="38" t="s">
        <v>730</v>
      </c>
      <c r="C58" s="231">
        <f>SUM('9.sz.önk.bev.'!I59)</f>
        <v>220000</v>
      </c>
      <c r="D58" s="231">
        <f>SUM('9.sz.önk.bev.'!J59)</f>
        <v>220000</v>
      </c>
      <c r="E58" s="231">
        <f>SUM('9.sz.önk.bev.'!K59)</f>
        <v>378030</v>
      </c>
    </row>
    <row r="59" spans="1:5" ht="15" customHeight="1">
      <c r="A59" s="35" t="s">
        <v>731</v>
      </c>
      <c r="B59" s="38" t="s">
        <v>732</v>
      </c>
      <c r="C59" s="231">
        <f>SUM('9.sz.önk.bev.'!I60)</f>
        <v>0</v>
      </c>
      <c r="D59" s="231">
        <f>SUM('9.sz.önk.bev.'!J60)</f>
        <v>0</v>
      </c>
      <c r="E59" s="231">
        <f>SUM('9.sz.önk.bev.'!K60)</f>
        <v>0</v>
      </c>
    </row>
    <row r="60" spans="1:5" ht="15" customHeight="1">
      <c r="A60" s="35" t="s">
        <v>30</v>
      </c>
      <c r="B60" s="38" t="s">
        <v>733</v>
      </c>
      <c r="C60" s="231">
        <f>SUM('9.sz.önk.bev.'!I61)</f>
        <v>0</v>
      </c>
      <c r="D60" s="231">
        <f>SUM('9.sz.önk.bev.'!J61)</f>
        <v>0</v>
      </c>
      <c r="E60" s="231">
        <f>SUM('9.sz.önk.bev.'!K61)</f>
        <v>0</v>
      </c>
    </row>
    <row r="61" spans="1:5" ht="15" customHeight="1">
      <c r="A61" s="35" t="s">
        <v>734</v>
      </c>
      <c r="B61" s="38" t="s">
        <v>735</v>
      </c>
      <c r="C61" s="231">
        <f>SUM('9.sz.önk.bev.'!I62)</f>
        <v>0</v>
      </c>
      <c r="D61" s="231">
        <f>SUM('9.sz.önk.bev.'!J62)</f>
        <v>0</v>
      </c>
      <c r="E61" s="231">
        <f>SUM('9.sz.önk.bev.'!K62)</f>
        <v>0</v>
      </c>
    </row>
    <row r="62" spans="1:5" ht="15" customHeight="1">
      <c r="A62" s="55" t="s">
        <v>51</v>
      </c>
      <c r="B62" s="66" t="s">
        <v>736</v>
      </c>
      <c r="C62" s="233">
        <f>SUM('9.sz.önk.bev.'!I63)</f>
        <v>220000</v>
      </c>
      <c r="D62" s="233">
        <f>SUM('9.sz.önk.bev.'!J63)</f>
        <v>220000</v>
      </c>
      <c r="E62" s="233">
        <f>SUM('9.sz.önk.bev.'!K63)</f>
        <v>378030</v>
      </c>
    </row>
    <row r="63" spans="1:5" ht="15" customHeight="1">
      <c r="A63" s="35" t="s">
        <v>742</v>
      </c>
      <c r="B63" s="38" t="s">
        <v>743</v>
      </c>
      <c r="C63" s="231">
        <f>SUM('9.sz.önk.bev.'!I64)</f>
        <v>0</v>
      </c>
      <c r="D63" s="231">
        <f>SUM('9.sz.önk.bev.'!J64)</f>
        <v>0</v>
      </c>
      <c r="E63" s="231">
        <f>SUM('9.sz.önk.bev.'!K64)</f>
        <v>0</v>
      </c>
    </row>
    <row r="64" spans="1:5" ht="15" customHeight="1">
      <c r="A64" s="39" t="s">
        <v>33</v>
      </c>
      <c r="B64" s="38" t="s">
        <v>744</v>
      </c>
      <c r="C64" s="231">
        <f>SUM('9.sz.önk.bev.'!I65)</f>
        <v>0</v>
      </c>
      <c r="D64" s="231">
        <f>SUM('9.sz.önk.bev.'!J65)</f>
        <v>0</v>
      </c>
      <c r="E64" s="231">
        <f>SUM('9.sz.önk.bev.'!K65)</f>
        <v>0</v>
      </c>
    </row>
    <row r="65" spans="1:5" ht="15" customHeight="1">
      <c r="A65" s="35" t="s">
        <v>34</v>
      </c>
      <c r="B65" s="38" t="s">
        <v>666</v>
      </c>
      <c r="C65" s="231">
        <f>SUM('9.sz.önk.bev.'!I66)</f>
        <v>0</v>
      </c>
      <c r="D65" s="231">
        <f>SUM('9.sz.önk.bev.'!J66)</f>
        <v>0</v>
      </c>
      <c r="E65" s="231">
        <f>SUM('9.sz.önk.bev.'!K66)</f>
        <v>273814</v>
      </c>
    </row>
    <row r="66" spans="1:5" ht="15" customHeight="1">
      <c r="A66" s="55" t="s">
        <v>54</v>
      </c>
      <c r="B66" s="66" t="s">
        <v>746</v>
      </c>
      <c r="C66" s="233">
        <f>SUM('9.sz.önk.bev.'!I67)</f>
        <v>0</v>
      </c>
      <c r="D66" s="233">
        <f>SUM('9.sz.önk.bev.'!J67)</f>
        <v>0</v>
      </c>
      <c r="E66" s="233">
        <f>SUM('9.sz.önk.bev.'!K67)</f>
        <v>273814</v>
      </c>
    </row>
    <row r="67" spans="1:5" ht="15" customHeight="1">
      <c r="A67" s="62" t="s">
        <v>112</v>
      </c>
      <c r="B67" s="243"/>
      <c r="C67" s="231">
        <f>SUM('9.sz.önk.bev.'!I68)</f>
        <v>0</v>
      </c>
      <c r="D67" s="231">
        <f>SUM('9.sz.önk.bev.'!J68)</f>
        <v>0</v>
      </c>
      <c r="E67" s="231">
        <f>SUM('9.sz.önk.bev.'!K68)</f>
        <v>0</v>
      </c>
    </row>
    <row r="68" spans="1:5" ht="15">
      <c r="A68" s="224" t="s">
        <v>53</v>
      </c>
      <c r="B68" s="67" t="s">
        <v>747</v>
      </c>
      <c r="C68" s="231">
        <f>SUM('9.sz.önk.bev.'!I69)</f>
        <v>956681734</v>
      </c>
      <c r="D68" s="231">
        <f>SUM('9.sz.önk.bev.'!J69)</f>
        <v>766625288</v>
      </c>
      <c r="E68" s="231">
        <f>SUM('9.sz.önk.bev.'!K69)</f>
        <v>1058396258</v>
      </c>
    </row>
    <row r="69" spans="1:5" ht="15">
      <c r="A69" s="225" t="s">
        <v>164</v>
      </c>
      <c r="B69" s="226"/>
      <c r="C69" s="231">
        <f>SUM('9.sz.önk.bev.'!I70)</f>
        <v>0</v>
      </c>
      <c r="D69" s="231">
        <f>SUM('9.sz.önk.bev.'!J70)</f>
        <v>0</v>
      </c>
      <c r="E69" s="231">
        <f>SUM('9.sz.önk.bev.'!K70)</f>
        <v>0</v>
      </c>
    </row>
    <row r="70" spans="1:5" ht="15">
      <c r="A70" s="225" t="s">
        <v>165</v>
      </c>
      <c r="B70" s="226"/>
      <c r="C70" s="231">
        <f>SUM('9.sz.önk.bev.'!I71)</f>
        <v>0</v>
      </c>
      <c r="D70" s="231">
        <f>SUM('9.sz.önk.bev.'!J71)</f>
        <v>0</v>
      </c>
      <c r="E70" s="231">
        <f>SUM('9.sz.önk.bev.'!K71)</f>
        <v>0</v>
      </c>
    </row>
    <row r="71" spans="1:5" ht="14.25">
      <c r="A71" s="71" t="s">
        <v>35</v>
      </c>
      <c r="B71" s="39" t="s">
        <v>748</v>
      </c>
      <c r="C71" s="231">
        <f>SUM('9.sz.önk.bev.'!I72)</f>
        <v>0</v>
      </c>
      <c r="D71" s="231">
        <f>SUM('9.sz.önk.bev.'!J72)</f>
        <v>0</v>
      </c>
      <c r="E71" s="231">
        <f>SUM('9.sz.önk.bev.'!K72)</f>
        <v>0</v>
      </c>
    </row>
    <row r="72" spans="1:5" ht="14.25">
      <c r="A72" s="35" t="s">
        <v>749</v>
      </c>
      <c r="B72" s="39" t="s">
        <v>750</v>
      </c>
      <c r="C72" s="231">
        <f>SUM('9.sz.önk.bev.'!I73)</f>
        <v>0</v>
      </c>
      <c r="D72" s="231">
        <f>SUM('9.sz.önk.bev.'!J73)</f>
        <v>0</v>
      </c>
      <c r="E72" s="231">
        <f>SUM('9.sz.önk.bev.'!K73)</f>
        <v>0</v>
      </c>
    </row>
    <row r="73" spans="1:5" ht="14.25">
      <c r="A73" s="71" t="s">
        <v>36</v>
      </c>
      <c r="B73" s="39" t="s">
        <v>751</v>
      </c>
      <c r="C73" s="231">
        <f>SUM('9.sz.önk.bev.'!I74)</f>
        <v>0</v>
      </c>
      <c r="D73" s="231">
        <f>SUM('9.sz.önk.bev.'!J74)</f>
        <v>0</v>
      </c>
      <c r="E73" s="231">
        <f>SUM('9.sz.önk.bev.'!K74)</f>
        <v>0</v>
      </c>
    </row>
    <row r="74" spans="1:5" ht="14.25">
      <c r="A74" s="42" t="s">
        <v>55</v>
      </c>
      <c r="B74" s="51" t="s">
        <v>752</v>
      </c>
      <c r="C74" s="231">
        <f>SUM('9.sz.önk.bev.'!I75)</f>
        <v>0</v>
      </c>
      <c r="D74" s="231">
        <f>SUM('9.sz.önk.bev.'!J75)</f>
        <v>0</v>
      </c>
      <c r="E74" s="231">
        <f>SUM('9.sz.önk.bev.'!K75)</f>
        <v>0</v>
      </c>
    </row>
    <row r="75" spans="1:5" ht="14.25">
      <c r="A75" s="35" t="s">
        <v>37</v>
      </c>
      <c r="B75" s="39" t="s">
        <v>753</v>
      </c>
      <c r="C75" s="231">
        <f>SUM('9.sz.önk.bev.'!I76)</f>
        <v>0</v>
      </c>
      <c r="D75" s="231">
        <f>SUM('9.sz.önk.bev.'!J76)</f>
        <v>0</v>
      </c>
      <c r="E75" s="231">
        <f>SUM('9.sz.önk.bev.'!K76)</f>
        <v>0</v>
      </c>
    </row>
    <row r="76" spans="1:5" ht="14.25">
      <c r="A76" s="71" t="s">
        <v>754</v>
      </c>
      <c r="B76" s="39" t="s">
        <v>755</v>
      </c>
      <c r="C76" s="231">
        <f>SUM('9.sz.önk.bev.'!I77)</f>
        <v>0</v>
      </c>
      <c r="D76" s="231">
        <f>SUM('9.sz.önk.bev.'!J77)</f>
        <v>0</v>
      </c>
      <c r="E76" s="231">
        <f>SUM('9.sz.önk.bev.'!K77)</f>
        <v>0</v>
      </c>
    </row>
    <row r="77" spans="1:5" ht="14.25">
      <c r="A77" s="35" t="s">
        <v>38</v>
      </c>
      <c r="B77" s="39" t="s">
        <v>756</v>
      </c>
      <c r="C77" s="231">
        <f>SUM('9.sz.önk.bev.'!I78)</f>
        <v>0</v>
      </c>
      <c r="D77" s="231">
        <f>SUM('9.sz.önk.bev.'!J78)</f>
        <v>0</v>
      </c>
      <c r="E77" s="231">
        <f>SUM('9.sz.önk.bev.'!K78)</f>
        <v>0</v>
      </c>
    </row>
    <row r="78" spans="1:5" ht="14.25">
      <c r="A78" s="71" t="s">
        <v>757</v>
      </c>
      <c r="B78" s="39" t="s">
        <v>758</v>
      </c>
      <c r="C78" s="231">
        <f>SUM('9.sz.önk.bev.'!I79)</f>
        <v>0</v>
      </c>
      <c r="D78" s="231">
        <f>SUM('9.sz.önk.bev.'!J79)</f>
        <v>0</v>
      </c>
      <c r="E78" s="231">
        <f>SUM('9.sz.önk.bev.'!K79)</f>
        <v>0</v>
      </c>
    </row>
    <row r="79" spans="1:5" ht="14.25">
      <c r="A79" s="73" t="s">
        <v>56</v>
      </c>
      <c r="B79" s="51" t="s">
        <v>759</v>
      </c>
      <c r="C79" s="231">
        <f>SUM('9.sz.önk.bev.'!I80)</f>
        <v>0</v>
      </c>
      <c r="D79" s="231">
        <f>SUM('9.sz.önk.bev.'!J80)</f>
        <v>0</v>
      </c>
      <c r="E79" s="231">
        <f>SUM('9.sz.önk.bev.'!K80)</f>
        <v>0</v>
      </c>
    </row>
    <row r="80" spans="1:5" ht="14.25">
      <c r="A80" s="39" t="s">
        <v>162</v>
      </c>
      <c r="B80" s="39" t="s">
        <v>760</v>
      </c>
      <c r="C80" s="231">
        <f>SUM('9.sz.önk.bev.'!I81)</f>
        <v>120000000</v>
      </c>
      <c r="D80" s="231">
        <f>SUM('9.sz.önk.bev.'!J81)</f>
        <v>112244310</v>
      </c>
      <c r="E80" s="231">
        <f>SUM('9.sz.önk.bev.'!K81)</f>
        <v>112244310</v>
      </c>
    </row>
    <row r="81" spans="1:5" ht="14.25">
      <c r="A81" s="39" t="s">
        <v>163</v>
      </c>
      <c r="B81" s="39" t="s">
        <v>760</v>
      </c>
      <c r="C81" s="231">
        <f>SUM('9.sz.önk.bev.'!I82)</f>
        <v>0</v>
      </c>
      <c r="D81" s="231">
        <f>SUM('9.sz.önk.bev.'!J82)</f>
        <v>0</v>
      </c>
      <c r="E81" s="231">
        <f>SUM('9.sz.önk.bev.'!K82)</f>
        <v>0</v>
      </c>
    </row>
    <row r="82" spans="1:5" ht="14.25">
      <c r="A82" s="39" t="s">
        <v>160</v>
      </c>
      <c r="B82" s="39" t="s">
        <v>761</v>
      </c>
      <c r="C82" s="231">
        <f>SUM('9.sz.önk.bev.'!I83)</f>
        <v>0</v>
      </c>
      <c r="D82" s="231">
        <f>SUM('9.sz.önk.bev.'!J83)</f>
        <v>0</v>
      </c>
      <c r="E82" s="231">
        <f>SUM('9.sz.önk.bev.'!K83)</f>
        <v>0</v>
      </c>
    </row>
    <row r="83" spans="1:5" ht="14.25">
      <c r="A83" s="39" t="s">
        <v>161</v>
      </c>
      <c r="B83" s="39" t="s">
        <v>761</v>
      </c>
      <c r="C83" s="231">
        <f>SUM('9.sz.önk.bev.'!I84)</f>
        <v>0</v>
      </c>
      <c r="D83" s="231">
        <f>SUM('9.sz.önk.bev.'!J84)</f>
        <v>0</v>
      </c>
      <c r="E83" s="231">
        <f>SUM('9.sz.önk.bev.'!K84)</f>
        <v>0</v>
      </c>
    </row>
    <row r="84" spans="1:5" ht="14.25">
      <c r="A84" s="51" t="s">
        <v>57</v>
      </c>
      <c r="B84" s="51" t="s">
        <v>762</v>
      </c>
      <c r="C84" s="231">
        <f>SUM('9.sz.önk.bev.'!I85)</f>
        <v>120000000</v>
      </c>
      <c r="D84" s="231">
        <f>SUM('9.sz.önk.bev.'!J85)</f>
        <v>112244310</v>
      </c>
      <c r="E84" s="231">
        <f>SUM('9.sz.önk.bev.'!K85)</f>
        <v>112244310</v>
      </c>
    </row>
    <row r="85" spans="1:5" ht="14.25">
      <c r="A85" s="71" t="s">
        <v>763</v>
      </c>
      <c r="B85" s="39" t="s">
        <v>764</v>
      </c>
      <c r="C85" s="231">
        <f>SUM('9.sz.önk.bev.'!I86)</f>
        <v>0</v>
      </c>
      <c r="D85" s="231">
        <f>SUM('9.sz.önk.bev.'!J86)</f>
        <v>0</v>
      </c>
      <c r="E85" s="231">
        <f>SUM('9.sz.önk.bev.'!K86)</f>
        <v>11479602</v>
      </c>
    </row>
    <row r="86" spans="1:5" ht="14.25">
      <c r="A86" s="71" t="s">
        <v>765</v>
      </c>
      <c r="B86" s="39" t="s">
        <v>766</v>
      </c>
      <c r="C86" s="231">
        <f>SUM('9.sz.önk.bev.'!I87)</f>
        <v>0</v>
      </c>
      <c r="D86" s="231">
        <f>SUM('9.sz.önk.bev.'!J87)</f>
        <v>0</v>
      </c>
      <c r="E86" s="231">
        <f>SUM('9.sz.önk.bev.'!K87)</f>
        <v>0</v>
      </c>
    </row>
    <row r="87" spans="1:5" ht="14.25">
      <c r="A87" s="71" t="s">
        <v>767</v>
      </c>
      <c r="B87" s="39" t="s">
        <v>768</v>
      </c>
      <c r="C87" s="231">
        <f>SUM('9.sz.önk.bev.'!I88)</f>
        <v>0</v>
      </c>
      <c r="D87" s="231">
        <f>SUM('9.sz.önk.bev.'!J88)</f>
        <v>0</v>
      </c>
      <c r="E87" s="231">
        <f>SUM('9.sz.önk.bev.'!K88)</f>
        <v>0</v>
      </c>
    </row>
    <row r="88" spans="1:5" ht="14.25">
      <c r="A88" s="71" t="s">
        <v>769</v>
      </c>
      <c r="B88" s="39" t="s">
        <v>770</v>
      </c>
      <c r="C88" s="231">
        <f>SUM('9.sz.önk.bev.'!I89)</f>
        <v>0</v>
      </c>
      <c r="D88" s="231">
        <f>SUM('9.sz.önk.bev.'!J89)</f>
        <v>0</v>
      </c>
      <c r="E88" s="231">
        <f>SUM('9.sz.önk.bev.'!K89)</f>
        <v>0</v>
      </c>
    </row>
    <row r="89" spans="1:5" ht="14.25">
      <c r="A89" s="35" t="s">
        <v>39</v>
      </c>
      <c r="B89" s="39" t="s">
        <v>771</v>
      </c>
      <c r="C89" s="231">
        <f>SUM('9.sz.önk.bev.'!I90)</f>
        <v>0</v>
      </c>
      <c r="D89" s="231">
        <f>SUM('9.sz.önk.bev.'!J90)</f>
        <v>0</v>
      </c>
      <c r="E89" s="231">
        <f>SUM('9.sz.önk.bev.'!K90)</f>
        <v>0</v>
      </c>
    </row>
    <row r="90" spans="1:5" ht="14.25">
      <c r="A90" s="42" t="s">
        <v>58</v>
      </c>
      <c r="B90" s="51" t="s">
        <v>773</v>
      </c>
      <c r="C90" s="233">
        <f>SUM('9.sz.önk.bev.'!I91)</f>
        <v>120000000</v>
      </c>
      <c r="D90" s="233">
        <f>SUM('9.sz.önk.bev.'!J91)</f>
        <v>112244310</v>
      </c>
      <c r="E90" s="233">
        <f>SUM('9.sz.önk.bev.'!K91)</f>
        <v>123723912</v>
      </c>
    </row>
    <row r="91" spans="1:5" ht="14.25">
      <c r="A91" s="35" t="s">
        <v>774</v>
      </c>
      <c r="B91" s="39" t="s">
        <v>775</v>
      </c>
      <c r="C91" s="231">
        <f>SUM('9.sz.önk.bev.'!I92)</f>
        <v>0</v>
      </c>
      <c r="D91" s="231">
        <f>SUM('9.sz.önk.bev.'!J92)</f>
        <v>0</v>
      </c>
      <c r="E91" s="231">
        <f>SUM('9.sz.önk.bev.'!K92)</f>
        <v>0</v>
      </c>
    </row>
    <row r="92" spans="1:5" ht="14.25">
      <c r="A92" s="35" t="s">
        <v>776</v>
      </c>
      <c r="B92" s="39" t="s">
        <v>777</v>
      </c>
      <c r="C92" s="231">
        <f>SUM('9.sz.önk.bev.'!I93)</f>
        <v>0</v>
      </c>
      <c r="D92" s="231">
        <f>SUM('9.sz.önk.bev.'!J93)</f>
        <v>0</v>
      </c>
      <c r="E92" s="231">
        <f>SUM('9.sz.önk.bev.'!K93)</f>
        <v>0</v>
      </c>
    </row>
    <row r="93" spans="1:5" ht="14.25">
      <c r="A93" s="71" t="s">
        <v>778</v>
      </c>
      <c r="B93" s="39" t="s">
        <v>779</v>
      </c>
      <c r="C93" s="231">
        <f>SUM('9.sz.önk.bev.'!I94)</f>
        <v>0</v>
      </c>
      <c r="D93" s="231">
        <f>SUM('9.sz.önk.bev.'!J94)</f>
        <v>0</v>
      </c>
      <c r="E93" s="231">
        <f>SUM('9.sz.önk.bev.'!K94)</f>
        <v>0</v>
      </c>
    </row>
    <row r="94" spans="1:5" ht="14.25">
      <c r="A94" s="71" t="s">
        <v>40</v>
      </c>
      <c r="B94" s="39" t="s">
        <v>780</v>
      </c>
      <c r="C94" s="231">
        <f>SUM('9.sz.önk.bev.'!I95)</f>
        <v>0</v>
      </c>
      <c r="D94" s="231">
        <f>SUM('9.sz.önk.bev.'!J95)</f>
        <v>0</v>
      </c>
      <c r="E94" s="231">
        <f>SUM('9.sz.önk.bev.'!K95)</f>
        <v>0</v>
      </c>
    </row>
    <row r="95" spans="1:5" ht="14.25">
      <c r="A95" s="73" t="s">
        <v>59</v>
      </c>
      <c r="B95" s="51" t="s">
        <v>781</v>
      </c>
      <c r="C95" s="233">
        <f>SUM('9.sz.önk.bev.'!I96)</f>
        <v>0</v>
      </c>
      <c r="D95" s="233">
        <f>SUM('9.sz.önk.bev.'!J96)</f>
        <v>0</v>
      </c>
      <c r="E95" s="233">
        <f>SUM('9.sz.önk.bev.'!K96)</f>
        <v>0</v>
      </c>
    </row>
    <row r="96" spans="1:5" ht="14.25">
      <c r="A96" s="42" t="s">
        <v>782</v>
      </c>
      <c r="B96" s="51" t="s">
        <v>783</v>
      </c>
      <c r="C96" s="233">
        <f>SUM('9.sz.önk.bev.'!I97)</f>
        <v>0</v>
      </c>
      <c r="D96" s="233">
        <f>SUM('9.sz.önk.bev.'!J97)</f>
        <v>0</v>
      </c>
      <c r="E96" s="233">
        <f>SUM('9.sz.önk.bev.'!K97)</f>
        <v>0</v>
      </c>
    </row>
    <row r="97" spans="1:5" ht="15">
      <c r="A97" s="75" t="s">
        <v>60</v>
      </c>
      <c r="B97" s="76" t="s">
        <v>784</v>
      </c>
      <c r="C97" s="233">
        <f>SUM('9.sz.önk.bev.'!I98)</f>
        <v>120000000</v>
      </c>
      <c r="D97" s="233">
        <f>SUM('9.sz.önk.bev.'!J98)</f>
        <v>112244310</v>
      </c>
      <c r="E97" s="233">
        <f>SUM('9.sz.önk.bev.'!K98)</f>
        <v>123723912</v>
      </c>
    </row>
    <row r="98" spans="1:5" ht="15">
      <c r="A98" s="77" t="s">
        <v>42</v>
      </c>
      <c r="B98" s="78"/>
      <c r="C98" s="233">
        <f>SUM('9.sz.önk.bev.'!I99)</f>
        <v>1076731734</v>
      </c>
      <c r="D98" s="233">
        <f>SUM('9.sz.önk.bev.'!J99)</f>
        <v>1117376560</v>
      </c>
      <c r="E98" s="233">
        <f>SUM('9.sz.önk.bev.'!K99)</f>
        <v>1182120170</v>
      </c>
    </row>
    <row r="99" spans="3:4" ht="14.25">
      <c r="C99" s="231">
        <f>SUM('9.sz.önk.bev.'!I100)</f>
        <v>0</v>
      </c>
      <c r="D99" s="231">
        <f>SUM('9.sz.önk.bev.'!J100)</f>
        <v>0</v>
      </c>
    </row>
    <row r="100" ht="14.25">
      <c r="D100" s="231">
        <f>SUM('9.sz.önk.bev.'!J101)</f>
        <v>0</v>
      </c>
    </row>
    <row r="101" ht="14.25">
      <c r="D101" s="231">
        <f>SUM('9.sz.önk.bev.'!J102)</f>
        <v>0</v>
      </c>
    </row>
    <row r="102" ht="14.25">
      <c r="D102" s="231">
        <f>SUM('9.sz.önk.bev.'!J103)</f>
        <v>0</v>
      </c>
    </row>
    <row r="103" ht="14.25">
      <c r="D103" s="231">
        <f>SUM('9.sz.önk.bev.'!J104)</f>
        <v>0</v>
      </c>
    </row>
    <row r="104" ht="14.25">
      <c r="D104" s="231">
        <f>SUM('9.sz.önk.bev.'!J105)</f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9"/>
  <sheetViews>
    <sheetView zoomScalePageLayoutView="0" workbookViewId="0" topLeftCell="A71">
      <selection activeCell="E50" sqref="C50:E50"/>
    </sheetView>
  </sheetViews>
  <sheetFormatPr defaultColWidth="9.140625" defaultRowHeight="15"/>
  <cols>
    <col min="1" max="1" width="92.57421875" style="44" customWidth="1"/>
    <col min="2" max="2" width="9.140625" style="44" customWidth="1"/>
    <col min="3" max="3" width="13.00390625" style="44" customWidth="1"/>
    <col min="4" max="4" width="14.140625" style="44" customWidth="1"/>
    <col min="5" max="5" width="14.00390625" style="44" customWidth="1"/>
    <col min="6" max="16384" width="9.140625" style="44" customWidth="1"/>
  </cols>
  <sheetData>
    <row r="1" spans="1:5" ht="24" customHeight="1">
      <c r="A1" s="465" t="s">
        <v>939</v>
      </c>
      <c r="B1" s="466"/>
      <c r="C1" s="466"/>
      <c r="D1" s="466"/>
      <c r="E1" s="466"/>
    </row>
    <row r="2" spans="1:7" ht="24" customHeight="1">
      <c r="A2" s="469" t="s">
        <v>901</v>
      </c>
      <c r="B2" s="466"/>
      <c r="C2" s="466"/>
      <c r="D2" s="466"/>
      <c r="E2" s="466"/>
      <c r="G2" s="242"/>
    </row>
    <row r="3" spans="1:4" ht="14.25">
      <c r="A3" s="171"/>
      <c r="D3" s="44" t="s">
        <v>231</v>
      </c>
    </row>
    <row r="4" ht="14.25">
      <c r="A4" s="46" t="s">
        <v>208</v>
      </c>
    </row>
    <row r="5" spans="1:5" ht="28.5">
      <c r="A5" s="211" t="s">
        <v>480</v>
      </c>
      <c r="B5" s="172" t="s">
        <v>256</v>
      </c>
      <c r="C5" s="172" t="s">
        <v>201</v>
      </c>
      <c r="D5" s="172" t="s">
        <v>267</v>
      </c>
      <c r="E5" s="173" t="s">
        <v>268</v>
      </c>
    </row>
    <row r="6" spans="1:5" ht="15" customHeight="1">
      <c r="A6" s="177" t="s">
        <v>660</v>
      </c>
      <c r="B6" s="179" t="s">
        <v>661</v>
      </c>
      <c r="C6" s="231">
        <f>SUM('10.sz.Hiv.bev.'!I7)</f>
        <v>0</v>
      </c>
      <c r="D6" s="231">
        <f>SUM('10.sz.Hiv.bev.'!J7)</f>
        <v>0</v>
      </c>
      <c r="E6" s="231">
        <f>SUM('10.sz.Hiv.bev.'!K7)</f>
        <v>0</v>
      </c>
    </row>
    <row r="7" spans="1:5" ht="15" customHeight="1">
      <c r="A7" s="178" t="s">
        <v>662</v>
      </c>
      <c r="B7" s="179" t="s">
        <v>663</v>
      </c>
      <c r="C7" s="231">
        <f>SUM('10.sz.Hiv.bev.'!I8)</f>
        <v>0</v>
      </c>
      <c r="D7" s="231">
        <f>SUM('10.sz.Hiv.bev.'!J8)</f>
        <v>0</v>
      </c>
      <c r="E7" s="231">
        <f>SUM('10.sz.Hiv.bev.'!K8)</f>
        <v>0</v>
      </c>
    </row>
    <row r="8" spans="1:5" ht="15" customHeight="1">
      <c r="A8" s="178" t="s">
        <v>664</v>
      </c>
      <c r="B8" s="179" t="s">
        <v>667</v>
      </c>
      <c r="C8" s="231">
        <f>SUM('10.sz.Hiv.bev.'!I9)</f>
        <v>0</v>
      </c>
      <c r="D8" s="231">
        <f>SUM('10.sz.Hiv.bev.'!J9)</f>
        <v>0</v>
      </c>
      <c r="E8" s="231">
        <f>SUM('10.sz.Hiv.bev.'!K9)</f>
        <v>0</v>
      </c>
    </row>
    <row r="9" spans="1:5" ht="15" customHeight="1">
      <c r="A9" s="178" t="s">
        <v>668</v>
      </c>
      <c r="B9" s="179" t="s">
        <v>669</v>
      </c>
      <c r="C9" s="231">
        <f>SUM('10.sz.Hiv.bev.'!I10)</f>
        <v>0</v>
      </c>
      <c r="D9" s="231">
        <f>SUM('10.sz.Hiv.bev.'!J10)</f>
        <v>0</v>
      </c>
      <c r="E9" s="231">
        <f>SUM('10.sz.Hiv.bev.'!K10)</f>
        <v>0</v>
      </c>
    </row>
    <row r="10" spans="1:5" ht="15" customHeight="1">
      <c r="A10" s="178" t="s">
        <v>670</v>
      </c>
      <c r="B10" s="179" t="s">
        <v>671</v>
      </c>
      <c r="C10" s="231">
        <f>SUM('10.sz.Hiv.bev.'!I11)</f>
        <v>0</v>
      </c>
      <c r="D10" s="231">
        <f>SUM('10.sz.Hiv.bev.'!J11)</f>
        <v>0</v>
      </c>
      <c r="E10" s="231">
        <f>SUM('10.sz.Hiv.bev.'!K11)</f>
        <v>0</v>
      </c>
    </row>
    <row r="11" spans="1:5" ht="15" customHeight="1">
      <c r="A11" s="178" t="s">
        <v>672</v>
      </c>
      <c r="B11" s="179" t="s">
        <v>673</v>
      </c>
      <c r="C11" s="231">
        <f>SUM('10.sz.Hiv.bev.'!I12)</f>
        <v>0</v>
      </c>
      <c r="D11" s="231">
        <f>SUM('10.sz.Hiv.bev.'!J12)</f>
        <v>0</v>
      </c>
      <c r="E11" s="231">
        <f>SUM('10.sz.Hiv.bev.'!K12)</f>
        <v>0</v>
      </c>
    </row>
    <row r="12" spans="1:5" ht="15" customHeight="1">
      <c r="A12" s="55" t="s">
        <v>44</v>
      </c>
      <c r="B12" s="66" t="s">
        <v>674</v>
      </c>
      <c r="C12" s="231">
        <f>SUM('10.sz.Hiv.bev.'!I13)</f>
        <v>0</v>
      </c>
      <c r="D12" s="231">
        <f>SUM('10.sz.Hiv.bev.'!J13)</f>
        <v>0</v>
      </c>
      <c r="E12" s="231">
        <f>SUM('10.sz.Hiv.bev.'!K13)</f>
        <v>0</v>
      </c>
    </row>
    <row r="13" spans="1:5" ht="15" customHeight="1">
      <c r="A13" s="178" t="s">
        <v>675</v>
      </c>
      <c r="B13" s="179" t="s">
        <v>676</v>
      </c>
      <c r="C13" s="231">
        <f>SUM('10.sz.Hiv.bev.'!I14)</f>
        <v>0</v>
      </c>
      <c r="D13" s="231">
        <f>SUM('10.sz.Hiv.bev.'!J14)</f>
        <v>0</v>
      </c>
      <c r="E13" s="231">
        <f>SUM('10.sz.Hiv.bev.'!K14)</f>
        <v>0</v>
      </c>
    </row>
    <row r="14" spans="1:5" ht="15" customHeight="1">
      <c r="A14" s="178" t="s">
        <v>677</v>
      </c>
      <c r="B14" s="179" t="s">
        <v>678</v>
      </c>
      <c r="C14" s="231">
        <f>SUM('10.sz.Hiv.bev.'!I15)</f>
        <v>0</v>
      </c>
      <c r="D14" s="231">
        <f>SUM('10.sz.Hiv.bev.'!J15)</f>
        <v>0</v>
      </c>
      <c r="E14" s="231">
        <f>SUM('10.sz.Hiv.bev.'!K15)</f>
        <v>0</v>
      </c>
    </row>
    <row r="15" spans="1:5" ht="15" customHeight="1">
      <c r="A15" s="178" t="s">
        <v>6</v>
      </c>
      <c r="B15" s="179" t="s">
        <v>679</v>
      </c>
      <c r="C15" s="231">
        <f>SUM('10.sz.Hiv.bev.'!I16)</f>
        <v>0</v>
      </c>
      <c r="D15" s="231">
        <f>SUM('10.sz.Hiv.bev.'!J16)</f>
        <v>0</v>
      </c>
      <c r="E15" s="231">
        <f>SUM('10.sz.Hiv.bev.'!K16)</f>
        <v>0</v>
      </c>
    </row>
    <row r="16" spans="1:5" ht="15" customHeight="1">
      <c r="A16" s="178" t="s">
        <v>7</v>
      </c>
      <c r="B16" s="179" t="s">
        <v>680</v>
      </c>
      <c r="C16" s="231">
        <f>SUM('10.sz.Hiv.bev.'!I17)</f>
        <v>0</v>
      </c>
      <c r="D16" s="231">
        <f>SUM('10.sz.Hiv.bev.'!J17)</f>
        <v>0</v>
      </c>
      <c r="E16" s="231">
        <f>SUM('10.sz.Hiv.bev.'!K17)</f>
        <v>0</v>
      </c>
    </row>
    <row r="17" spans="1:5" ht="15" customHeight="1">
      <c r="A17" s="178" t="s">
        <v>8</v>
      </c>
      <c r="B17" s="179" t="s">
        <v>681</v>
      </c>
      <c r="C17" s="231">
        <f>SUM('10.sz.Hiv.bev.'!I18)</f>
        <v>0</v>
      </c>
      <c r="D17" s="231">
        <f>SUM('10.sz.Hiv.bev.'!J18)</f>
        <v>0</v>
      </c>
      <c r="E17" s="231">
        <f>SUM('10.sz.Hiv.bev.'!K18)</f>
        <v>0</v>
      </c>
    </row>
    <row r="18" spans="1:5" ht="15" customHeight="1">
      <c r="A18" s="55" t="s">
        <v>45</v>
      </c>
      <c r="B18" s="66" t="s">
        <v>682</v>
      </c>
      <c r="C18" s="231">
        <f>SUM('10.sz.Hiv.bev.'!I19)</f>
        <v>0</v>
      </c>
      <c r="D18" s="231">
        <f>SUM('10.sz.Hiv.bev.'!J19)</f>
        <v>0</v>
      </c>
      <c r="E18" s="231">
        <f>SUM('10.sz.Hiv.bev.'!K19)</f>
        <v>0</v>
      </c>
    </row>
    <row r="19" spans="1:5" ht="15" customHeight="1">
      <c r="A19" s="178" t="s">
        <v>12</v>
      </c>
      <c r="B19" s="179" t="s">
        <v>691</v>
      </c>
      <c r="C19" s="231">
        <f>SUM('10.sz.Hiv.bev.'!I20)</f>
        <v>0</v>
      </c>
      <c r="D19" s="231">
        <f>SUM('10.sz.Hiv.bev.'!J20)</f>
        <v>0</v>
      </c>
      <c r="E19" s="231">
        <f>SUM('10.sz.Hiv.bev.'!K20)</f>
        <v>0</v>
      </c>
    </row>
    <row r="20" spans="1:5" ht="15" customHeight="1">
      <c r="A20" s="178" t="s">
        <v>13</v>
      </c>
      <c r="B20" s="179" t="s">
        <v>692</v>
      </c>
      <c r="C20" s="231">
        <f>SUM('10.sz.Hiv.bev.'!I21)</f>
        <v>0</v>
      </c>
      <c r="D20" s="231">
        <f>SUM('10.sz.Hiv.bev.'!J21)</f>
        <v>0</v>
      </c>
      <c r="E20" s="231">
        <f>SUM('10.sz.Hiv.bev.'!K21)</f>
        <v>0</v>
      </c>
    </row>
    <row r="21" spans="1:5" ht="15" customHeight="1">
      <c r="A21" s="55" t="s">
        <v>47</v>
      </c>
      <c r="B21" s="66" t="s">
        <v>693</v>
      </c>
      <c r="C21" s="231">
        <f>SUM('10.sz.Hiv.bev.'!I22)</f>
        <v>0</v>
      </c>
      <c r="D21" s="231">
        <f>SUM('10.sz.Hiv.bev.'!J22)</f>
        <v>0</v>
      </c>
      <c r="E21" s="231">
        <f>SUM('10.sz.Hiv.bev.'!K22)</f>
        <v>0</v>
      </c>
    </row>
    <row r="22" spans="1:5" ht="15" customHeight="1">
      <c r="A22" s="178" t="s">
        <v>14</v>
      </c>
      <c r="B22" s="179" t="s">
        <v>694</v>
      </c>
      <c r="C22" s="231">
        <f>SUM('10.sz.Hiv.bev.'!I23)</f>
        <v>0</v>
      </c>
      <c r="D22" s="231">
        <f>SUM('10.sz.Hiv.bev.'!J23)</f>
        <v>0</v>
      </c>
      <c r="E22" s="231">
        <f>SUM('10.sz.Hiv.bev.'!K23)</f>
        <v>0</v>
      </c>
    </row>
    <row r="23" spans="1:5" ht="15" customHeight="1">
      <c r="A23" s="178" t="s">
        <v>15</v>
      </c>
      <c r="B23" s="179" t="s">
        <v>695</v>
      </c>
      <c r="C23" s="231">
        <f>SUM('10.sz.Hiv.bev.'!I24)</f>
        <v>0</v>
      </c>
      <c r="D23" s="231">
        <f>SUM('10.sz.Hiv.bev.'!J24)</f>
        <v>0</v>
      </c>
      <c r="E23" s="231">
        <f>SUM('10.sz.Hiv.bev.'!K24)</f>
        <v>0</v>
      </c>
    </row>
    <row r="24" spans="1:5" ht="15" customHeight="1">
      <c r="A24" s="178" t="s">
        <v>16</v>
      </c>
      <c r="B24" s="179" t="s">
        <v>696</v>
      </c>
      <c r="C24" s="231">
        <f>SUM('10.sz.Hiv.bev.'!I25)</f>
        <v>0</v>
      </c>
      <c r="D24" s="231">
        <f>SUM('10.sz.Hiv.bev.'!J25)</f>
        <v>0</v>
      </c>
      <c r="E24" s="231">
        <f>SUM('10.sz.Hiv.bev.'!K25)</f>
        <v>0</v>
      </c>
    </row>
    <row r="25" spans="1:5" ht="15" customHeight="1">
      <c r="A25" s="178" t="s">
        <v>17</v>
      </c>
      <c r="B25" s="179" t="s">
        <v>697</v>
      </c>
      <c r="C25" s="231">
        <f>SUM('10.sz.Hiv.bev.'!I26)</f>
        <v>0</v>
      </c>
      <c r="D25" s="231">
        <f>SUM('10.sz.Hiv.bev.'!J26)</f>
        <v>0</v>
      </c>
      <c r="E25" s="231">
        <f>SUM('10.sz.Hiv.bev.'!K26)</f>
        <v>0</v>
      </c>
    </row>
    <row r="26" spans="1:5" ht="15" customHeight="1">
      <c r="A26" s="178" t="s">
        <v>18</v>
      </c>
      <c r="B26" s="179" t="s">
        <v>700</v>
      </c>
      <c r="C26" s="231">
        <f>SUM('10.sz.Hiv.bev.'!I27)</f>
        <v>0</v>
      </c>
      <c r="D26" s="231">
        <f>SUM('10.sz.Hiv.bev.'!J27)</f>
        <v>0</v>
      </c>
      <c r="E26" s="231">
        <f>SUM('10.sz.Hiv.bev.'!K27)</f>
        <v>0</v>
      </c>
    </row>
    <row r="27" spans="1:5" ht="15" customHeight="1">
      <c r="A27" s="178" t="s">
        <v>701</v>
      </c>
      <c r="B27" s="179" t="s">
        <v>702</v>
      </c>
      <c r="C27" s="231">
        <f>SUM('10.sz.Hiv.bev.'!I28)</f>
        <v>0</v>
      </c>
      <c r="D27" s="231">
        <f>SUM('10.sz.Hiv.bev.'!J28)</f>
        <v>0</v>
      </c>
      <c r="E27" s="231">
        <f>SUM('10.sz.Hiv.bev.'!K28)</f>
        <v>0</v>
      </c>
    </row>
    <row r="28" spans="1:5" ht="15" customHeight="1">
      <c r="A28" s="178" t="s">
        <v>19</v>
      </c>
      <c r="B28" s="179" t="s">
        <v>703</v>
      </c>
      <c r="C28" s="231">
        <f>SUM('10.sz.Hiv.bev.'!I29)</f>
        <v>0</v>
      </c>
      <c r="D28" s="231">
        <f>SUM('10.sz.Hiv.bev.'!J29)</f>
        <v>0</v>
      </c>
      <c r="E28" s="231">
        <f>SUM('10.sz.Hiv.bev.'!K29)</f>
        <v>0</v>
      </c>
    </row>
    <row r="29" spans="1:5" ht="15" customHeight="1">
      <c r="A29" s="178" t="s">
        <v>20</v>
      </c>
      <c r="B29" s="179" t="s">
        <v>708</v>
      </c>
      <c r="C29" s="231">
        <f>SUM('10.sz.Hiv.bev.'!I30)</f>
        <v>0</v>
      </c>
      <c r="D29" s="231">
        <f>SUM('10.sz.Hiv.bev.'!J30)</f>
        <v>0</v>
      </c>
      <c r="E29" s="231">
        <f>SUM('10.sz.Hiv.bev.'!K30)</f>
        <v>0</v>
      </c>
    </row>
    <row r="30" spans="1:5" ht="15" customHeight="1">
      <c r="A30" s="55" t="s">
        <v>48</v>
      </c>
      <c r="B30" s="66" t="s">
        <v>711</v>
      </c>
      <c r="C30" s="231">
        <f>SUM('10.sz.Hiv.bev.'!I31)</f>
        <v>0</v>
      </c>
      <c r="D30" s="231">
        <f>SUM('10.sz.Hiv.bev.'!J31)</f>
        <v>0</v>
      </c>
      <c r="E30" s="231">
        <f>SUM('10.sz.Hiv.bev.'!K31)</f>
        <v>0</v>
      </c>
    </row>
    <row r="31" spans="1:5" ht="15" customHeight="1">
      <c r="A31" s="178" t="s">
        <v>21</v>
      </c>
      <c r="B31" s="179" t="s">
        <v>712</v>
      </c>
      <c r="C31" s="231">
        <f>SUM('10.sz.Hiv.bev.'!I32)</f>
        <v>0</v>
      </c>
      <c r="D31" s="231">
        <f>SUM('10.sz.Hiv.bev.'!J32)</f>
        <v>0</v>
      </c>
      <c r="E31" s="231">
        <f>SUM('10.sz.Hiv.bev.'!K32)</f>
        <v>615000</v>
      </c>
    </row>
    <row r="32" spans="1:5" ht="15" customHeight="1">
      <c r="A32" s="55" t="s">
        <v>49</v>
      </c>
      <c r="B32" s="66" t="s">
        <v>713</v>
      </c>
      <c r="C32" s="231">
        <f>SUM('10.sz.Hiv.bev.'!I33)</f>
        <v>0</v>
      </c>
      <c r="D32" s="231">
        <f>SUM('10.sz.Hiv.bev.'!J33)</f>
        <v>0</v>
      </c>
      <c r="E32" s="231">
        <f>SUM('10.sz.Hiv.bev.'!K33)</f>
        <v>615000</v>
      </c>
    </row>
    <row r="33" spans="1:5" ht="15" customHeight="1">
      <c r="A33" s="181" t="s">
        <v>714</v>
      </c>
      <c r="B33" s="179" t="s">
        <v>715</v>
      </c>
      <c r="C33" s="231">
        <f>SUM('10.sz.Hiv.bev.'!I34)</f>
        <v>0</v>
      </c>
      <c r="D33" s="231">
        <f>SUM('10.sz.Hiv.bev.'!J34)</f>
        <v>0</v>
      </c>
      <c r="E33" s="231">
        <f>SUM('10.sz.Hiv.bev.'!K34)</f>
        <v>0</v>
      </c>
    </row>
    <row r="34" spans="1:5" ht="15" customHeight="1">
      <c r="A34" s="181" t="s">
        <v>22</v>
      </c>
      <c r="B34" s="179" t="s">
        <v>716</v>
      </c>
      <c r="C34" s="231">
        <f>SUM('10.sz.Hiv.bev.'!I35)</f>
        <v>0</v>
      </c>
      <c r="D34" s="231">
        <f>SUM('10.sz.Hiv.bev.'!J35)</f>
        <v>0</v>
      </c>
      <c r="E34" s="231">
        <f>SUM('10.sz.Hiv.bev.'!K35)</f>
        <v>5004</v>
      </c>
    </row>
    <row r="35" spans="1:5" ht="15" customHeight="1">
      <c r="A35" s="181" t="s">
        <v>23</v>
      </c>
      <c r="B35" s="179" t="s">
        <v>717</v>
      </c>
      <c r="C35" s="231">
        <f>SUM('10.sz.Hiv.bev.'!I36)</f>
        <v>0</v>
      </c>
      <c r="D35" s="231">
        <f>SUM('10.sz.Hiv.bev.'!J36)</f>
        <v>0</v>
      </c>
      <c r="E35" s="231">
        <f>SUM('10.sz.Hiv.bev.'!K36)</f>
        <v>697826</v>
      </c>
    </row>
    <row r="36" spans="1:5" ht="15" customHeight="1">
      <c r="A36" s="181" t="s">
        <v>24</v>
      </c>
      <c r="B36" s="179" t="s">
        <v>718</v>
      </c>
      <c r="C36" s="231">
        <f>SUM('10.sz.Hiv.bev.'!I37)</f>
        <v>0</v>
      </c>
      <c r="D36" s="231">
        <f>SUM('10.sz.Hiv.bev.'!J37)</f>
        <v>0</v>
      </c>
      <c r="E36" s="231">
        <f>SUM('10.sz.Hiv.bev.'!K37)</f>
        <v>0</v>
      </c>
    </row>
    <row r="37" spans="1:5" ht="15" customHeight="1">
      <c r="A37" s="181" t="s">
        <v>719</v>
      </c>
      <c r="B37" s="179" t="s">
        <v>720</v>
      </c>
      <c r="C37" s="231">
        <f>SUM('10.sz.Hiv.bev.'!I38)</f>
        <v>0</v>
      </c>
      <c r="D37" s="231">
        <f>SUM('10.sz.Hiv.bev.'!J38)</f>
        <v>0</v>
      </c>
      <c r="E37" s="231">
        <f>SUM('10.sz.Hiv.bev.'!K38)</f>
        <v>0</v>
      </c>
    </row>
    <row r="38" spans="1:5" ht="15" customHeight="1">
      <c r="A38" s="181" t="s">
        <v>721</v>
      </c>
      <c r="B38" s="179" t="s">
        <v>722</v>
      </c>
      <c r="C38" s="231">
        <f>SUM('10.sz.Hiv.bev.'!I39)</f>
        <v>0</v>
      </c>
      <c r="D38" s="231">
        <f>SUM('10.sz.Hiv.bev.'!J39)</f>
        <v>0</v>
      </c>
      <c r="E38" s="231">
        <f>SUM('10.sz.Hiv.bev.'!K39)</f>
        <v>0</v>
      </c>
    </row>
    <row r="39" spans="1:5" ht="15" customHeight="1">
      <c r="A39" s="181" t="s">
        <v>723</v>
      </c>
      <c r="B39" s="179" t="s">
        <v>724</v>
      </c>
      <c r="C39" s="231">
        <f>SUM('10.sz.Hiv.bev.'!I40)</f>
        <v>0</v>
      </c>
      <c r="D39" s="231">
        <f>SUM('10.sz.Hiv.bev.'!J40)</f>
        <v>0</v>
      </c>
      <c r="E39" s="231">
        <f>SUM('10.sz.Hiv.bev.'!K40)</f>
        <v>0</v>
      </c>
    </row>
    <row r="40" spans="1:5" ht="15" customHeight="1">
      <c r="A40" s="181" t="s">
        <v>25</v>
      </c>
      <c r="B40" s="179" t="s">
        <v>725</v>
      </c>
      <c r="C40" s="231">
        <f>SUM('10.sz.Hiv.bev.'!I41)</f>
        <v>0</v>
      </c>
      <c r="D40" s="231">
        <f>SUM('10.sz.Hiv.bev.'!J41)</f>
        <v>0</v>
      </c>
      <c r="E40" s="231">
        <f>SUM('10.sz.Hiv.bev.'!K41)</f>
        <v>38</v>
      </c>
    </row>
    <row r="41" spans="1:5" ht="15" customHeight="1">
      <c r="A41" s="181" t="s">
        <v>26</v>
      </c>
      <c r="B41" s="179" t="s">
        <v>726</v>
      </c>
      <c r="C41" s="231">
        <f>SUM('10.sz.Hiv.bev.'!I42)</f>
        <v>0</v>
      </c>
      <c r="D41" s="231">
        <f>SUM('10.sz.Hiv.bev.'!J42)</f>
        <v>0</v>
      </c>
      <c r="E41" s="231">
        <f>SUM('10.sz.Hiv.bev.'!K42)</f>
        <v>0</v>
      </c>
    </row>
    <row r="42" spans="1:5" ht="15" customHeight="1">
      <c r="A42" s="181" t="s">
        <v>933</v>
      </c>
      <c r="B42" s="179" t="s">
        <v>727</v>
      </c>
      <c r="C42" s="231">
        <f>SUM('10.sz.Hiv.bev.'!I43)</f>
        <v>0</v>
      </c>
      <c r="D42" s="231">
        <f>SUM('10.sz.Hiv.bev.'!J43)</f>
        <v>0</v>
      </c>
      <c r="E42" s="231">
        <f>SUM('10.sz.Hiv.bev.'!K43)</f>
        <v>0</v>
      </c>
    </row>
    <row r="43" spans="1:5" ht="15" customHeight="1">
      <c r="A43" s="181" t="s">
        <v>27</v>
      </c>
      <c r="B43" s="179" t="s">
        <v>244</v>
      </c>
      <c r="C43" s="231">
        <f>SUM('10.sz.Hiv.bev.'!I44)</f>
        <v>0</v>
      </c>
      <c r="D43" s="231">
        <f>SUM('10.sz.Hiv.bev.'!J44)</f>
        <v>0</v>
      </c>
      <c r="E43" s="231">
        <f>SUM('10.sz.Hiv.bev.'!K44)</f>
        <v>0</v>
      </c>
    </row>
    <row r="44" spans="1:5" ht="15" customHeight="1">
      <c r="A44" s="58" t="s">
        <v>50</v>
      </c>
      <c r="B44" s="66" t="s">
        <v>728</v>
      </c>
      <c r="C44" s="231">
        <f>SUM('10.sz.Hiv.bev.'!I45)</f>
        <v>0</v>
      </c>
      <c r="D44" s="231">
        <f>SUM('10.sz.Hiv.bev.'!J45)</f>
        <v>0</v>
      </c>
      <c r="E44" s="231">
        <f>SUM('10.sz.Hiv.bev.'!K45)</f>
        <v>702879</v>
      </c>
    </row>
    <row r="45" spans="1:5" ht="15" customHeight="1">
      <c r="A45" s="181" t="s">
        <v>737</v>
      </c>
      <c r="B45" s="179" t="s">
        <v>738</v>
      </c>
      <c r="C45" s="231">
        <f>SUM('10.sz.Hiv.bev.'!I46)</f>
        <v>0</v>
      </c>
      <c r="D45" s="231">
        <f>SUM('10.sz.Hiv.bev.'!J46)</f>
        <v>0</v>
      </c>
      <c r="E45" s="231">
        <f>SUM('10.sz.Hiv.bev.'!K46)</f>
        <v>0</v>
      </c>
    </row>
    <row r="46" spans="1:5" ht="15" customHeight="1">
      <c r="A46" s="178" t="s">
        <v>31</v>
      </c>
      <c r="B46" s="179" t="s">
        <v>739</v>
      </c>
      <c r="C46" s="231">
        <f>SUM('10.sz.Hiv.bev.'!I47)</f>
        <v>0</v>
      </c>
      <c r="D46" s="231">
        <f>SUM('10.sz.Hiv.bev.'!J47)</f>
        <v>0</v>
      </c>
      <c r="E46" s="231">
        <f>SUM('10.sz.Hiv.bev.'!K47)</f>
        <v>0</v>
      </c>
    </row>
    <row r="47" spans="1:5" ht="15" customHeight="1">
      <c r="A47" s="181" t="s">
        <v>32</v>
      </c>
      <c r="B47" s="179" t="s">
        <v>740</v>
      </c>
      <c r="C47" s="231">
        <f>SUM('10.sz.Hiv.bev.'!I48)</f>
        <v>0</v>
      </c>
      <c r="D47" s="231">
        <f>SUM('10.sz.Hiv.bev.'!J48)</f>
        <v>0</v>
      </c>
      <c r="E47" s="231">
        <f>SUM('10.sz.Hiv.bev.'!K48)</f>
        <v>0</v>
      </c>
    </row>
    <row r="48" spans="1:5" ht="15" customHeight="1">
      <c r="A48" s="181" t="s">
        <v>902</v>
      </c>
      <c r="B48" s="179" t="s">
        <v>665</v>
      </c>
      <c r="C48" s="231">
        <f>SUM('10.sz.Hiv.bev.'!I49)</f>
        <v>0</v>
      </c>
      <c r="D48" s="231">
        <f>SUM('10.sz.Hiv.bev.'!J49)</f>
        <v>0</v>
      </c>
      <c r="E48" s="231">
        <f>SUM('10.sz.Hiv.bev.'!K49)</f>
        <v>0</v>
      </c>
    </row>
    <row r="49" spans="1:5" ht="15" customHeight="1">
      <c r="A49" s="55" t="s">
        <v>52</v>
      </c>
      <c r="B49" s="66" t="s">
        <v>741</v>
      </c>
      <c r="C49" s="231">
        <f>SUM('10.sz.Hiv.bev.'!I50)</f>
        <v>0</v>
      </c>
      <c r="D49" s="231">
        <f>SUM('10.sz.Hiv.bev.'!J50)</f>
        <v>0</v>
      </c>
      <c r="E49" s="231">
        <f>SUM('10.sz.Hiv.bev.'!K50)</f>
        <v>0</v>
      </c>
    </row>
    <row r="50" spans="1:5" ht="15" customHeight="1">
      <c r="A50" s="185" t="s">
        <v>113</v>
      </c>
      <c r="B50" s="243"/>
      <c r="C50" s="417">
        <f>SUM('10.sz.Hiv.bev.'!I51)</f>
        <v>0</v>
      </c>
      <c r="D50" s="417">
        <f>SUM('10.sz.Hiv.bev.'!J51)</f>
        <v>0</v>
      </c>
      <c r="E50" s="417">
        <f>SUM('10.sz.Hiv.bev.'!K51)</f>
        <v>0</v>
      </c>
    </row>
    <row r="51" spans="1:5" ht="15" customHeight="1">
      <c r="A51" s="178" t="s">
        <v>683</v>
      </c>
      <c r="B51" s="179" t="s">
        <v>684</v>
      </c>
      <c r="C51" s="231">
        <f>SUM('10.sz.Hiv.bev.'!I52)</f>
        <v>0</v>
      </c>
      <c r="D51" s="231">
        <f>SUM('10.sz.Hiv.bev.'!J52)</f>
        <v>0</v>
      </c>
      <c r="E51" s="231">
        <f>SUM('10.sz.Hiv.bev.'!K52)</f>
        <v>0</v>
      </c>
    </row>
    <row r="52" spans="1:5" ht="15" customHeight="1">
      <c r="A52" s="178" t="s">
        <v>685</v>
      </c>
      <c r="B52" s="179" t="s">
        <v>686</v>
      </c>
      <c r="C52" s="231">
        <f>SUM('10.sz.Hiv.bev.'!I53)</f>
        <v>0</v>
      </c>
      <c r="D52" s="231">
        <f>SUM('10.sz.Hiv.bev.'!J53)</f>
        <v>0</v>
      </c>
      <c r="E52" s="231">
        <f>SUM('10.sz.Hiv.bev.'!K53)</f>
        <v>0</v>
      </c>
    </row>
    <row r="53" spans="1:5" ht="15" customHeight="1">
      <c r="A53" s="178" t="s">
        <v>9</v>
      </c>
      <c r="B53" s="179" t="s">
        <v>687</v>
      </c>
      <c r="C53" s="231">
        <f>SUM('10.sz.Hiv.bev.'!I54)</f>
        <v>0</v>
      </c>
      <c r="D53" s="231">
        <f>SUM('10.sz.Hiv.bev.'!J54)</f>
        <v>0</v>
      </c>
      <c r="E53" s="231">
        <f>SUM('10.sz.Hiv.bev.'!K54)</f>
        <v>0</v>
      </c>
    </row>
    <row r="54" spans="1:5" ht="15" customHeight="1">
      <c r="A54" s="178" t="s">
        <v>10</v>
      </c>
      <c r="B54" s="179" t="s">
        <v>688</v>
      </c>
      <c r="C54" s="231">
        <f>SUM('10.sz.Hiv.bev.'!I55)</f>
        <v>0</v>
      </c>
      <c r="D54" s="231">
        <f>SUM('10.sz.Hiv.bev.'!J55)</f>
        <v>0</v>
      </c>
      <c r="E54" s="231">
        <f>SUM('10.sz.Hiv.bev.'!K55)</f>
        <v>0</v>
      </c>
    </row>
    <row r="55" spans="1:5" ht="15" customHeight="1">
      <c r="A55" s="178" t="s">
        <v>11</v>
      </c>
      <c r="B55" s="179" t="s">
        <v>689</v>
      </c>
      <c r="C55" s="231">
        <f>SUM('10.sz.Hiv.bev.'!I56)</f>
        <v>0</v>
      </c>
      <c r="D55" s="231">
        <f>SUM('10.sz.Hiv.bev.'!J56)</f>
        <v>0</v>
      </c>
      <c r="E55" s="231">
        <f>SUM('10.sz.Hiv.bev.'!K56)</f>
        <v>0</v>
      </c>
    </row>
    <row r="56" spans="1:5" ht="15" customHeight="1">
      <c r="A56" s="55" t="s">
        <v>46</v>
      </c>
      <c r="B56" s="66" t="s">
        <v>690</v>
      </c>
      <c r="C56" s="231">
        <f>SUM('10.sz.Hiv.bev.'!I57)</f>
        <v>0</v>
      </c>
      <c r="D56" s="231">
        <f>SUM('10.sz.Hiv.bev.'!J57)</f>
        <v>0</v>
      </c>
      <c r="E56" s="231">
        <f>SUM('10.sz.Hiv.bev.'!K57)</f>
        <v>0</v>
      </c>
    </row>
    <row r="57" spans="1:5" ht="15" customHeight="1">
      <c r="A57" s="181" t="s">
        <v>28</v>
      </c>
      <c r="B57" s="179" t="s">
        <v>729</v>
      </c>
      <c r="C57" s="231">
        <f>SUM('10.sz.Hiv.bev.'!I58)</f>
        <v>0</v>
      </c>
      <c r="D57" s="231">
        <f>SUM('10.sz.Hiv.bev.'!J58)</f>
        <v>0</v>
      </c>
      <c r="E57" s="231">
        <f>SUM('10.sz.Hiv.bev.'!K58)</f>
        <v>0</v>
      </c>
    </row>
    <row r="58" spans="1:5" ht="15" customHeight="1">
      <c r="A58" s="181" t="s">
        <v>29</v>
      </c>
      <c r="B58" s="179" t="s">
        <v>730</v>
      </c>
      <c r="C58" s="231">
        <f>SUM('10.sz.Hiv.bev.'!I59)</f>
        <v>0</v>
      </c>
      <c r="D58" s="231">
        <f>SUM('10.sz.Hiv.bev.'!J59)</f>
        <v>0</v>
      </c>
      <c r="E58" s="231">
        <f>SUM('10.sz.Hiv.bev.'!K59)</f>
        <v>0</v>
      </c>
    </row>
    <row r="59" spans="1:5" ht="15" customHeight="1">
      <c r="A59" s="181" t="s">
        <v>731</v>
      </c>
      <c r="B59" s="179" t="s">
        <v>732</v>
      </c>
      <c r="C59" s="231">
        <f>SUM('10.sz.Hiv.bev.'!I60)</f>
        <v>0</v>
      </c>
      <c r="D59" s="231">
        <f>SUM('10.sz.Hiv.bev.'!J60)</f>
        <v>0</v>
      </c>
      <c r="E59" s="231">
        <f>SUM('10.sz.Hiv.bev.'!K60)</f>
        <v>0</v>
      </c>
    </row>
    <row r="60" spans="1:5" ht="15" customHeight="1">
      <c r="A60" s="181" t="s">
        <v>30</v>
      </c>
      <c r="B60" s="179" t="s">
        <v>733</v>
      </c>
      <c r="C60" s="231">
        <f>SUM('10.sz.Hiv.bev.'!I61)</f>
        <v>0</v>
      </c>
      <c r="D60" s="231">
        <f>SUM('10.sz.Hiv.bev.'!J61)</f>
        <v>0</v>
      </c>
      <c r="E60" s="231">
        <f>SUM('10.sz.Hiv.bev.'!K61)</f>
        <v>0</v>
      </c>
    </row>
    <row r="61" spans="1:5" ht="15" customHeight="1">
      <c r="A61" s="181" t="s">
        <v>734</v>
      </c>
      <c r="B61" s="179" t="s">
        <v>735</v>
      </c>
      <c r="C61" s="231">
        <f>SUM('10.sz.Hiv.bev.'!I62)</f>
        <v>0</v>
      </c>
      <c r="D61" s="231">
        <f>SUM('10.sz.Hiv.bev.'!J62)</f>
        <v>0</v>
      </c>
      <c r="E61" s="231">
        <f>SUM('10.sz.Hiv.bev.'!K62)</f>
        <v>0</v>
      </c>
    </row>
    <row r="62" spans="1:5" ht="15" customHeight="1">
      <c r="A62" s="55" t="s">
        <v>51</v>
      </c>
      <c r="B62" s="66" t="s">
        <v>736</v>
      </c>
      <c r="C62" s="231">
        <f>SUM('10.sz.Hiv.bev.'!I63)</f>
        <v>0</v>
      </c>
      <c r="D62" s="231">
        <f>SUM('10.sz.Hiv.bev.'!J63)</f>
        <v>0</v>
      </c>
      <c r="E62" s="231">
        <f>SUM('10.sz.Hiv.bev.'!K63)</f>
        <v>0</v>
      </c>
    </row>
    <row r="63" spans="1:5" ht="15" customHeight="1">
      <c r="A63" s="181" t="s">
        <v>742</v>
      </c>
      <c r="B63" s="179" t="s">
        <v>743</v>
      </c>
      <c r="C63" s="231">
        <f>SUM('10.sz.Hiv.bev.'!I64)</f>
        <v>0</v>
      </c>
      <c r="D63" s="231">
        <f>SUM('10.sz.Hiv.bev.'!J64)</f>
        <v>0</v>
      </c>
      <c r="E63" s="231">
        <f>SUM('10.sz.Hiv.bev.'!K64)</f>
        <v>0</v>
      </c>
    </row>
    <row r="64" spans="1:5" ht="15" customHeight="1">
      <c r="A64" s="178" t="s">
        <v>33</v>
      </c>
      <c r="B64" s="179" t="s">
        <v>744</v>
      </c>
      <c r="C64" s="231">
        <f>SUM('10.sz.Hiv.bev.'!I65)</f>
        <v>0</v>
      </c>
      <c r="D64" s="231">
        <f>SUM('10.sz.Hiv.bev.'!J65)</f>
        <v>0</v>
      </c>
      <c r="E64" s="231">
        <f>SUM('10.sz.Hiv.bev.'!K65)</f>
        <v>0</v>
      </c>
    </row>
    <row r="65" spans="1:5" ht="15" customHeight="1">
      <c r="A65" s="181" t="s">
        <v>34</v>
      </c>
      <c r="B65" s="179" t="s">
        <v>745</v>
      </c>
      <c r="C65" s="231">
        <f>SUM('10.sz.Hiv.bev.'!I66)</f>
        <v>0</v>
      </c>
      <c r="D65" s="231">
        <f>SUM('10.sz.Hiv.bev.'!J66)</f>
        <v>0</v>
      </c>
      <c r="E65" s="231">
        <f>SUM('10.sz.Hiv.bev.'!K66)</f>
        <v>0</v>
      </c>
    </row>
    <row r="66" spans="1:5" ht="15" customHeight="1">
      <c r="A66" s="55" t="s">
        <v>54</v>
      </c>
      <c r="B66" s="66" t="s">
        <v>746</v>
      </c>
      <c r="C66" s="231">
        <f>SUM('10.sz.Hiv.bev.'!I67)</f>
        <v>0</v>
      </c>
      <c r="D66" s="231">
        <f>SUM('10.sz.Hiv.bev.'!J67)</f>
        <v>0</v>
      </c>
      <c r="E66" s="231">
        <f>SUM('10.sz.Hiv.bev.'!K67)</f>
        <v>0</v>
      </c>
    </row>
    <row r="67" spans="1:5" s="416" customFormat="1" ht="15" customHeight="1">
      <c r="A67" s="420" t="s">
        <v>112</v>
      </c>
      <c r="B67" s="421"/>
      <c r="C67" s="415">
        <f>SUM('10.sz.Hiv.bev.'!I68)</f>
        <v>0</v>
      </c>
      <c r="D67" s="415">
        <f>SUM('10.sz.Hiv.bev.'!J68)</f>
        <v>0</v>
      </c>
      <c r="E67" s="415">
        <f>SUM('10.sz.Hiv.bev.'!K68)</f>
        <v>0</v>
      </c>
    </row>
    <row r="68" spans="1:5" ht="14.25">
      <c r="A68" s="422" t="s">
        <v>53</v>
      </c>
      <c r="B68" s="423" t="s">
        <v>747</v>
      </c>
      <c r="C68" s="424">
        <f>SUM('10.sz.Hiv.bev.'!I69)</f>
        <v>0</v>
      </c>
      <c r="D68" s="424">
        <f>SUM('10.sz.Hiv.bev.'!J69)</f>
        <v>0</v>
      </c>
      <c r="E68" s="424">
        <f>SUM('10.sz.Hiv.bev.'!K69)</f>
        <v>1317879</v>
      </c>
    </row>
    <row r="69" spans="1:5" ht="14.25">
      <c r="A69" s="426" t="s">
        <v>164</v>
      </c>
      <c r="B69" s="427"/>
      <c r="C69" s="428">
        <f>SUM('10.sz.Hiv.bev.'!I70)</f>
        <v>0</v>
      </c>
      <c r="D69" s="428">
        <f>SUM('10.sz.Hiv.bev.'!J70)</f>
        <v>0</v>
      </c>
      <c r="E69" s="428">
        <f>SUM('10.sz.Hiv.bev.'!K70)</f>
        <v>0</v>
      </c>
    </row>
    <row r="70" spans="1:5" ht="14.25">
      <c r="A70" s="426" t="s">
        <v>165</v>
      </c>
      <c r="B70" s="427"/>
      <c r="C70" s="428">
        <f>SUM('10.sz.Hiv.bev.'!I71)</f>
        <v>0</v>
      </c>
      <c r="D70" s="428">
        <f>SUM('10.sz.Hiv.bev.'!J71)</f>
        <v>0</v>
      </c>
      <c r="E70" s="428">
        <f>SUM('10.sz.Hiv.bev.'!K71)</f>
        <v>0</v>
      </c>
    </row>
    <row r="71" spans="1:5" ht="14.25">
      <c r="A71" s="191" t="s">
        <v>35</v>
      </c>
      <c r="B71" s="178" t="s">
        <v>748</v>
      </c>
      <c r="C71" s="231">
        <f>SUM('10.sz.Hiv.bev.'!I72)</f>
        <v>0</v>
      </c>
      <c r="D71" s="231">
        <f>SUM('10.sz.Hiv.bev.'!J72)</f>
        <v>0</v>
      </c>
      <c r="E71" s="231">
        <f>SUM('10.sz.Hiv.bev.'!K72)</f>
        <v>0</v>
      </c>
    </row>
    <row r="72" spans="1:5" ht="14.25">
      <c r="A72" s="181" t="s">
        <v>749</v>
      </c>
      <c r="B72" s="178" t="s">
        <v>750</v>
      </c>
      <c r="C72" s="231">
        <f>SUM('10.sz.Hiv.bev.'!I73)</f>
        <v>0</v>
      </c>
      <c r="D72" s="231">
        <f>SUM('10.sz.Hiv.bev.'!J73)</f>
        <v>0</v>
      </c>
      <c r="E72" s="231">
        <f>SUM('10.sz.Hiv.bev.'!K73)</f>
        <v>0</v>
      </c>
    </row>
    <row r="73" spans="1:5" ht="14.25">
      <c r="A73" s="191" t="s">
        <v>36</v>
      </c>
      <c r="B73" s="178" t="s">
        <v>751</v>
      </c>
      <c r="C73" s="231">
        <f>SUM('10.sz.Hiv.bev.'!I74)</f>
        <v>0</v>
      </c>
      <c r="D73" s="231">
        <f>SUM('10.sz.Hiv.bev.'!J74)</f>
        <v>0</v>
      </c>
      <c r="E73" s="231">
        <f>SUM('10.sz.Hiv.bev.'!K74)</f>
        <v>0</v>
      </c>
    </row>
    <row r="74" spans="1:5" ht="14.25">
      <c r="A74" s="58" t="s">
        <v>55</v>
      </c>
      <c r="B74" s="55" t="s">
        <v>752</v>
      </c>
      <c r="C74" s="231">
        <f>SUM('10.sz.Hiv.bev.'!I75)</f>
        <v>0</v>
      </c>
      <c r="D74" s="231">
        <f>SUM('10.sz.Hiv.bev.'!J75)</f>
        <v>0</v>
      </c>
      <c r="E74" s="231">
        <f>SUM('10.sz.Hiv.bev.'!K75)</f>
        <v>0</v>
      </c>
    </row>
    <row r="75" spans="1:5" ht="14.25">
      <c r="A75" s="181" t="s">
        <v>37</v>
      </c>
      <c r="B75" s="178" t="s">
        <v>753</v>
      </c>
      <c r="C75" s="231">
        <f>SUM('10.sz.Hiv.bev.'!I76)</f>
        <v>0</v>
      </c>
      <c r="D75" s="231">
        <f>SUM('10.sz.Hiv.bev.'!J76)</f>
        <v>0</v>
      </c>
      <c r="E75" s="231">
        <f>SUM('10.sz.Hiv.bev.'!K76)</f>
        <v>0</v>
      </c>
    </row>
    <row r="76" spans="1:5" ht="14.25">
      <c r="A76" s="191" t="s">
        <v>754</v>
      </c>
      <c r="B76" s="178" t="s">
        <v>755</v>
      </c>
      <c r="C76" s="231">
        <f>SUM('10.sz.Hiv.bev.'!I77)</f>
        <v>0</v>
      </c>
      <c r="D76" s="231">
        <f>SUM('10.sz.Hiv.bev.'!J77)</f>
        <v>0</v>
      </c>
      <c r="E76" s="231">
        <f>SUM('10.sz.Hiv.bev.'!K77)</f>
        <v>0</v>
      </c>
    </row>
    <row r="77" spans="1:5" ht="14.25">
      <c r="A77" s="181" t="s">
        <v>38</v>
      </c>
      <c r="B77" s="178" t="s">
        <v>756</v>
      </c>
      <c r="C77" s="231">
        <f>SUM('10.sz.Hiv.bev.'!I78)</f>
        <v>0</v>
      </c>
      <c r="D77" s="231">
        <f>SUM('10.sz.Hiv.bev.'!J78)</f>
        <v>0</v>
      </c>
      <c r="E77" s="231">
        <f>SUM('10.sz.Hiv.bev.'!K78)</f>
        <v>0</v>
      </c>
    </row>
    <row r="78" spans="1:5" ht="14.25">
      <c r="A78" s="191" t="s">
        <v>757</v>
      </c>
      <c r="B78" s="178" t="s">
        <v>758</v>
      </c>
      <c r="C78" s="231">
        <f>SUM('10.sz.Hiv.bev.'!I79)</f>
        <v>0</v>
      </c>
      <c r="D78" s="231">
        <f>SUM('10.sz.Hiv.bev.'!J79)</f>
        <v>0</v>
      </c>
      <c r="E78" s="231">
        <f>SUM('10.sz.Hiv.bev.'!K79)</f>
        <v>0</v>
      </c>
    </row>
    <row r="79" spans="1:5" ht="14.25">
      <c r="A79" s="74" t="s">
        <v>56</v>
      </c>
      <c r="B79" s="55" t="s">
        <v>759</v>
      </c>
      <c r="C79" s="231">
        <f>SUM('10.sz.Hiv.bev.'!I80)</f>
        <v>0</v>
      </c>
      <c r="D79" s="231">
        <f>SUM('10.sz.Hiv.bev.'!J80)</f>
        <v>0</v>
      </c>
      <c r="E79" s="231">
        <f>SUM('10.sz.Hiv.bev.'!K80)</f>
        <v>0</v>
      </c>
    </row>
    <row r="80" spans="1:5" ht="14.25">
      <c r="A80" s="178" t="s">
        <v>162</v>
      </c>
      <c r="B80" s="178" t="s">
        <v>760</v>
      </c>
      <c r="C80" s="231">
        <f>SUM('10.sz.Hiv.bev.'!I81)</f>
        <v>32815</v>
      </c>
      <c r="D80" s="231">
        <f>SUM('10.sz.Hiv.bev.'!J81)</f>
        <v>397110</v>
      </c>
      <c r="E80" s="231">
        <f>SUM('10.sz.Hiv.bev.'!K81)</f>
        <v>397110</v>
      </c>
    </row>
    <row r="81" spans="1:5" ht="14.25">
      <c r="A81" s="178" t="s">
        <v>163</v>
      </c>
      <c r="B81" s="178" t="s">
        <v>760</v>
      </c>
      <c r="C81" s="231">
        <f>SUM('10.sz.Hiv.bev.'!I82)</f>
        <v>0</v>
      </c>
      <c r="D81" s="231">
        <f>SUM('10.sz.Hiv.bev.'!J82)</f>
        <v>0</v>
      </c>
      <c r="E81" s="231">
        <f>SUM('10.sz.Hiv.bev.'!K82)</f>
        <v>0</v>
      </c>
    </row>
    <row r="82" spans="1:5" ht="14.25">
      <c r="A82" s="178" t="s">
        <v>160</v>
      </c>
      <c r="B82" s="178" t="s">
        <v>761</v>
      </c>
      <c r="C82" s="231">
        <f>SUM('10.sz.Hiv.bev.'!I83)</f>
        <v>0</v>
      </c>
      <c r="D82" s="231">
        <f>SUM('10.sz.Hiv.bev.'!J83)</f>
        <v>0</v>
      </c>
      <c r="E82" s="231">
        <f>SUM('10.sz.Hiv.bev.'!K83)</f>
        <v>0</v>
      </c>
    </row>
    <row r="83" spans="1:5" ht="14.25">
      <c r="A83" s="178" t="s">
        <v>161</v>
      </c>
      <c r="B83" s="178" t="s">
        <v>761</v>
      </c>
      <c r="C83" s="231">
        <f>SUM('10.sz.Hiv.bev.'!I84)</f>
        <v>0</v>
      </c>
      <c r="D83" s="231">
        <f>SUM('10.sz.Hiv.bev.'!J84)</f>
        <v>0</v>
      </c>
      <c r="E83" s="231">
        <f>SUM('10.sz.Hiv.bev.'!K84)</f>
        <v>0</v>
      </c>
    </row>
    <row r="84" spans="1:5" ht="14.25">
      <c r="A84" s="55" t="s">
        <v>57</v>
      </c>
      <c r="B84" s="55" t="s">
        <v>762</v>
      </c>
      <c r="C84" s="231">
        <f>SUM('10.sz.Hiv.bev.'!I85)</f>
        <v>32815</v>
      </c>
      <c r="D84" s="231">
        <f>SUM('10.sz.Hiv.bev.'!J85)</f>
        <v>397110</v>
      </c>
      <c r="E84" s="231">
        <f>SUM('10.sz.Hiv.bev.'!K85)</f>
        <v>397110</v>
      </c>
    </row>
    <row r="85" spans="1:5" ht="14.25">
      <c r="A85" s="191" t="s">
        <v>763</v>
      </c>
      <c r="B85" s="178" t="s">
        <v>764</v>
      </c>
      <c r="C85" s="231">
        <f>SUM('10.sz.Hiv.bev.'!I86)</f>
        <v>0</v>
      </c>
      <c r="D85" s="231">
        <f>SUM('10.sz.Hiv.bev.'!J86)</f>
        <v>0</v>
      </c>
      <c r="E85" s="231">
        <f>SUM('10.sz.Hiv.bev.'!K86)</f>
        <v>0</v>
      </c>
    </row>
    <row r="86" spans="1:5" ht="14.25">
      <c r="A86" s="191" t="s">
        <v>765</v>
      </c>
      <c r="B86" s="178" t="s">
        <v>766</v>
      </c>
      <c r="C86" s="231">
        <f>SUM('10.sz.Hiv.bev.'!I87)</f>
        <v>0</v>
      </c>
      <c r="D86" s="231">
        <f>SUM('10.sz.Hiv.bev.'!J87)</f>
        <v>0</v>
      </c>
      <c r="E86" s="231">
        <f>SUM('10.sz.Hiv.bev.'!K87)</f>
        <v>0</v>
      </c>
    </row>
    <row r="87" spans="1:5" ht="14.25">
      <c r="A87" s="191" t="s">
        <v>767</v>
      </c>
      <c r="B87" s="178" t="s">
        <v>768</v>
      </c>
      <c r="C87" s="231">
        <f>SUM('10.sz.Hiv.bev.'!I88)</f>
        <v>108726540</v>
      </c>
      <c r="D87" s="231">
        <f>SUM('10.sz.Hiv.bev.'!J88)</f>
        <v>108726540</v>
      </c>
      <c r="E87" s="231">
        <f>SUM('10.sz.Hiv.bev.'!K88)</f>
        <v>97929542</v>
      </c>
    </row>
    <row r="88" spans="1:5" ht="14.25">
      <c r="A88" s="191" t="s">
        <v>769</v>
      </c>
      <c r="B88" s="178" t="s">
        <v>770</v>
      </c>
      <c r="C88" s="231">
        <f>SUM('10.sz.Hiv.bev.'!I89)</f>
        <v>0</v>
      </c>
      <c r="D88" s="231">
        <f>SUM('10.sz.Hiv.bev.'!J89)</f>
        <v>0</v>
      </c>
      <c r="E88" s="231">
        <f>SUM('10.sz.Hiv.bev.'!K89)</f>
        <v>0</v>
      </c>
    </row>
    <row r="89" spans="1:5" ht="14.25">
      <c r="A89" s="181" t="s">
        <v>39</v>
      </c>
      <c r="B89" s="178" t="s">
        <v>771</v>
      </c>
      <c r="C89" s="231">
        <f>SUM('10.sz.Hiv.bev.'!I90)</f>
        <v>0</v>
      </c>
      <c r="D89" s="231">
        <f>SUM('10.sz.Hiv.bev.'!J90)</f>
        <v>0</v>
      </c>
      <c r="E89" s="231">
        <f>SUM('10.sz.Hiv.bev.'!K90)</f>
        <v>0</v>
      </c>
    </row>
    <row r="90" spans="1:5" ht="14.25">
      <c r="A90" s="58" t="s">
        <v>58</v>
      </c>
      <c r="B90" s="55" t="s">
        <v>773</v>
      </c>
      <c r="C90" s="231">
        <f>SUM('10.sz.Hiv.bev.'!I91)</f>
        <v>108726540</v>
      </c>
      <c r="D90" s="231">
        <f>SUM('10.sz.Hiv.bev.'!J91)</f>
        <v>109123650</v>
      </c>
      <c r="E90" s="231">
        <f>SUM('10.sz.Hiv.bev.'!K91)</f>
        <v>98326652</v>
      </c>
    </row>
    <row r="91" spans="1:5" ht="14.25">
      <c r="A91" s="181" t="s">
        <v>774</v>
      </c>
      <c r="B91" s="178" t="s">
        <v>775</v>
      </c>
      <c r="C91" s="231">
        <f>SUM('10.sz.Hiv.bev.'!I92)</f>
        <v>0</v>
      </c>
      <c r="D91" s="231">
        <f>SUM('10.sz.Hiv.bev.'!J92)</f>
        <v>0</v>
      </c>
      <c r="E91" s="231">
        <f>SUM('10.sz.Hiv.bev.'!K92)</f>
        <v>0</v>
      </c>
    </row>
    <row r="92" spans="1:5" ht="14.25">
      <c r="A92" s="181" t="s">
        <v>776</v>
      </c>
      <c r="B92" s="178" t="s">
        <v>777</v>
      </c>
      <c r="C92" s="231">
        <f>SUM('10.sz.Hiv.bev.'!I93)</f>
        <v>0</v>
      </c>
      <c r="D92" s="231">
        <f>SUM('10.sz.Hiv.bev.'!J93)</f>
        <v>0</v>
      </c>
      <c r="E92" s="231">
        <f>SUM('10.sz.Hiv.bev.'!K93)</f>
        <v>0</v>
      </c>
    </row>
    <row r="93" spans="1:5" ht="14.25">
      <c r="A93" s="191" t="s">
        <v>778</v>
      </c>
      <c r="B93" s="178" t="s">
        <v>779</v>
      </c>
      <c r="C93" s="231">
        <f>SUM('10.sz.Hiv.bev.'!I94)</f>
        <v>0</v>
      </c>
      <c r="D93" s="231">
        <f>SUM('10.sz.Hiv.bev.'!J94)</f>
        <v>0</v>
      </c>
      <c r="E93" s="231">
        <f>SUM('10.sz.Hiv.bev.'!K94)</f>
        <v>0</v>
      </c>
    </row>
    <row r="94" spans="1:5" ht="14.25">
      <c r="A94" s="191" t="s">
        <v>40</v>
      </c>
      <c r="B94" s="178" t="s">
        <v>780</v>
      </c>
      <c r="C94" s="231">
        <f>SUM('10.sz.Hiv.bev.'!I95)</f>
        <v>0</v>
      </c>
      <c r="D94" s="231">
        <f>SUM('10.sz.Hiv.bev.'!J95)</f>
        <v>0</v>
      </c>
      <c r="E94" s="231">
        <f>SUM('10.sz.Hiv.bev.'!K95)</f>
        <v>0</v>
      </c>
    </row>
    <row r="95" spans="1:5" ht="14.25">
      <c r="A95" s="74" t="s">
        <v>59</v>
      </c>
      <c r="B95" s="55" t="s">
        <v>781</v>
      </c>
      <c r="C95" s="231">
        <f>SUM('10.sz.Hiv.bev.'!I96)</f>
        <v>0</v>
      </c>
      <c r="D95" s="231">
        <f>SUM('10.sz.Hiv.bev.'!J96)</f>
        <v>0</v>
      </c>
      <c r="E95" s="231">
        <f>SUM('10.sz.Hiv.bev.'!K96)</f>
        <v>0</v>
      </c>
    </row>
    <row r="96" spans="1:5" ht="14.25">
      <c r="A96" s="58" t="s">
        <v>782</v>
      </c>
      <c r="B96" s="55" t="s">
        <v>783</v>
      </c>
      <c r="C96" s="231">
        <f>SUM('10.sz.Hiv.bev.'!I97)</f>
        <v>0</v>
      </c>
      <c r="D96" s="231">
        <f>SUM('10.sz.Hiv.bev.'!J97)</f>
        <v>0</v>
      </c>
      <c r="E96" s="231">
        <f>SUM('10.sz.Hiv.bev.'!K97)</f>
        <v>0</v>
      </c>
    </row>
    <row r="97" spans="1:5" s="405" customFormat="1" ht="14.25">
      <c r="A97" s="367" t="s">
        <v>60</v>
      </c>
      <c r="B97" s="368" t="s">
        <v>784</v>
      </c>
      <c r="C97" s="398">
        <f>SUM('10.sz.Hiv.bev.'!I98)</f>
        <v>108759355</v>
      </c>
      <c r="D97" s="398">
        <f>SUM('10.sz.Hiv.bev.'!J98)</f>
        <v>109123650</v>
      </c>
      <c r="E97" s="398">
        <f>SUM('10.sz.Hiv.bev.'!K98)</f>
        <v>98326652</v>
      </c>
    </row>
    <row r="98" spans="1:5" ht="14.25">
      <c r="A98" s="364" t="s">
        <v>42</v>
      </c>
      <c r="B98" s="406"/>
      <c r="C98" s="401">
        <f>SUM('10.sz.Hiv.bev.'!I99)</f>
        <v>108759355</v>
      </c>
      <c r="D98" s="401">
        <f>SUM('10.sz.Hiv.bev.'!J99)</f>
        <v>109123650</v>
      </c>
      <c r="E98" s="401">
        <f>SUM('10.sz.Hiv.bev.'!K99)</f>
        <v>99644531</v>
      </c>
    </row>
    <row r="99" ht="14.25">
      <c r="C99" s="231">
        <f>SUM('10.sz.Hiv.bev.'!I100)</f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0"/>
  <sheetViews>
    <sheetView zoomScalePageLayoutView="0" workbookViewId="0" topLeftCell="A75">
      <selection activeCell="F44" sqref="F44"/>
    </sheetView>
  </sheetViews>
  <sheetFormatPr defaultColWidth="9.140625" defaultRowHeight="15"/>
  <cols>
    <col min="1" max="1" width="92.57421875" style="79" customWidth="1"/>
    <col min="2" max="2" width="9.140625" style="79" customWidth="1"/>
    <col min="3" max="3" width="13.00390625" style="79" customWidth="1"/>
    <col min="4" max="4" width="14.140625" style="79" customWidth="1"/>
    <col min="5" max="5" width="14.00390625" style="79" customWidth="1"/>
    <col min="6" max="16384" width="9.140625" style="79" customWidth="1"/>
  </cols>
  <sheetData>
    <row r="1" spans="1:5" ht="24" customHeight="1">
      <c r="A1" s="479" t="s">
        <v>939</v>
      </c>
      <c r="B1" s="480"/>
      <c r="C1" s="480"/>
      <c r="D1" s="480"/>
      <c r="E1" s="480"/>
    </row>
    <row r="2" spans="1:7" ht="24" customHeight="1">
      <c r="A2" s="483" t="s">
        <v>901</v>
      </c>
      <c r="B2" s="480"/>
      <c r="C2" s="480"/>
      <c r="D2" s="480"/>
      <c r="E2" s="480"/>
      <c r="G2" s="245"/>
    </row>
    <row r="3" spans="1:4" ht="15">
      <c r="A3" s="80"/>
      <c r="D3" s="79" t="s">
        <v>232</v>
      </c>
    </row>
    <row r="4" ht="15">
      <c r="A4" s="81" t="s">
        <v>207</v>
      </c>
    </row>
    <row r="5" spans="1:5" ht="30.75">
      <c r="A5" s="210" t="s">
        <v>480</v>
      </c>
      <c r="B5" s="82" t="s">
        <v>256</v>
      </c>
      <c r="C5" s="82" t="s">
        <v>201</v>
      </c>
      <c r="D5" s="82" t="s">
        <v>267</v>
      </c>
      <c r="E5" s="83" t="s">
        <v>268</v>
      </c>
    </row>
    <row r="6" spans="1:5" ht="15" customHeight="1">
      <c r="A6" s="89" t="s">
        <v>660</v>
      </c>
      <c r="B6" s="94" t="s">
        <v>661</v>
      </c>
      <c r="C6" s="248">
        <f>SUM('11.sz.Ovi bev.'!I7)</f>
        <v>0</v>
      </c>
      <c r="D6" s="248">
        <f>SUM('11.sz.Ovi bev.'!J7)</f>
        <v>0</v>
      </c>
      <c r="E6" s="248">
        <f>SUM('11.sz.Ovi bev.'!K7)</f>
        <v>0</v>
      </c>
    </row>
    <row r="7" spans="1:5" ht="15" customHeight="1">
      <c r="A7" s="90" t="s">
        <v>662</v>
      </c>
      <c r="B7" s="94" t="s">
        <v>663</v>
      </c>
      <c r="C7" s="248">
        <f>SUM('11.sz.Ovi bev.'!I8)</f>
        <v>0</v>
      </c>
      <c r="D7" s="248">
        <f>SUM('11.sz.Ovi bev.'!J8)</f>
        <v>0</v>
      </c>
      <c r="E7" s="248">
        <f>SUM('11.sz.Ovi bev.'!K8)</f>
        <v>0</v>
      </c>
    </row>
    <row r="8" spans="1:5" ht="15" customHeight="1">
      <c r="A8" s="90" t="s">
        <v>664</v>
      </c>
      <c r="B8" s="94" t="s">
        <v>667</v>
      </c>
      <c r="C8" s="248">
        <f>SUM('11.sz.Ovi bev.'!I9)</f>
        <v>0</v>
      </c>
      <c r="D8" s="248">
        <f>SUM('11.sz.Ovi bev.'!J9)</f>
        <v>0</v>
      </c>
      <c r="E8" s="248">
        <f>SUM('11.sz.Ovi bev.'!K9)</f>
        <v>0</v>
      </c>
    </row>
    <row r="9" spans="1:5" ht="15" customHeight="1">
      <c r="A9" s="90" t="s">
        <v>668</v>
      </c>
      <c r="B9" s="94" t="s">
        <v>669</v>
      </c>
      <c r="C9" s="248">
        <f>SUM('11.sz.Ovi bev.'!I10)</f>
        <v>0</v>
      </c>
      <c r="D9" s="248">
        <f>SUM('11.sz.Ovi bev.'!J10)</f>
        <v>0</v>
      </c>
      <c r="E9" s="248">
        <f>SUM('11.sz.Ovi bev.'!K10)</f>
        <v>0</v>
      </c>
    </row>
    <row r="10" spans="1:5" ht="15" customHeight="1">
      <c r="A10" s="90" t="s">
        <v>670</v>
      </c>
      <c r="B10" s="94" t="s">
        <v>671</v>
      </c>
      <c r="C10" s="248">
        <f>SUM('11.sz.Ovi bev.'!I11)</f>
        <v>0</v>
      </c>
      <c r="D10" s="248">
        <f>SUM('11.sz.Ovi bev.'!J11)</f>
        <v>0</v>
      </c>
      <c r="E10" s="248">
        <f>SUM('11.sz.Ovi bev.'!K11)</f>
        <v>0</v>
      </c>
    </row>
    <row r="11" spans="1:5" ht="15" customHeight="1">
      <c r="A11" s="90" t="s">
        <v>672</v>
      </c>
      <c r="B11" s="94" t="s">
        <v>673</v>
      </c>
      <c r="C11" s="248">
        <f>SUM('11.sz.Ovi bev.'!I12)</f>
        <v>0</v>
      </c>
      <c r="D11" s="248">
        <f>SUM('11.sz.Ovi bev.'!J12)</f>
        <v>0</v>
      </c>
      <c r="E11" s="248">
        <f>SUM('11.sz.Ovi bev.'!K12)</f>
        <v>0</v>
      </c>
    </row>
    <row r="12" spans="1:5" ht="15" customHeight="1">
      <c r="A12" s="95" t="s">
        <v>44</v>
      </c>
      <c r="B12" s="104" t="s">
        <v>674</v>
      </c>
      <c r="C12" s="248">
        <f>SUM('11.sz.Ovi bev.'!I13)</f>
        <v>0</v>
      </c>
      <c r="D12" s="248">
        <f>SUM('11.sz.Ovi bev.'!J13)</f>
        <v>0</v>
      </c>
      <c r="E12" s="248">
        <f>SUM('11.sz.Ovi bev.'!K13)</f>
        <v>0</v>
      </c>
    </row>
    <row r="13" spans="1:5" ht="15" customHeight="1">
      <c r="A13" s="90" t="s">
        <v>675</v>
      </c>
      <c r="B13" s="94" t="s">
        <v>676</v>
      </c>
      <c r="C13" s="248">
        <f>SUM('11.sz.Ovi bev.'!I14)</f>
        <v>0</v>
      </c>
      <c r="D13" s="248">
        <f>SUM('11.sz.Ovi bev.'!J14)</f>
        <v>0</v>
      </c>
      <c r="E13" s="248">
        <f>SUM('11.sz.Ovi bev.'!K14)</f>
        <v>0</v>
      </c>
    </row>
    <row r="14" spans="1:5" ht="15" customHeight="1">
      <c r="A14" s="90" t="s">
        <v>677</v>
      </c>
      <c r="B14" s="94" t="s">
        <v>678</v>
      </c>
      <c r="C14" s="248">
        <f>SUM('11.sz.Ovi bev.'!I15)</f>
        <v>0</v>
      </c>
      <c r="D14" s="248">
        <f>SUM('11.sz.Ovi bev.'!J15)</f>
        <v>0</v>
      </c>
      <c r="E14" s="248">
        <f>SUM('11.sz.Ovi bev.'!K15)</f>
        <v>0</v>
      </c>
    </row>
    <row r="15" spans="1:5" ht="15" customHeight="1">
      <c r="A15" s="90" t="s">
        <v>6</v>
      </c>
      <c r="B15" s="94" t="s">
        <v>679</v>
      </c>
      <c r="C15" s="248">
        <f>SUM('11.sz.Ovi bev.'!I16)</f>
        <v>0</v>
      </c>
      <c r="D15" s="248">
        <f>SUM('11.sz.Ovi bev.'!J16)</f>
        <v>0</v>
      </c>
      <c r="E15" s="248">
        <f>SUM('11.sz.Ovi bev.'!K16)</f>
        <v>0</v>
      </c>
    </row>
    <row r="16" spans="1:5" ht="15" customHeight="1">
      <c r="A16" s="90" t="s">
        <v>7</v>
      </c>
      <c r="B16" s="94" t="s">
        <v>680</v>
      </c>
      <c r="C16" s="248">
        <f>SUM('11.sz.Ovi bev.'!I17)</f>
        <v>0</v>
      </c>
      <c r="D16" s="248">
        <f>SUM('11.sz.Ovi bev.'!J17)</f>
        <v>0</v>
      </c>
      <c r="E16" s="248">
        <f>SUM('11.sz.Ovi bev.'!K17)</f>
        <v>0</v>
      </c>
    </row>
    <row r="17" spans="1:5" ht="15" customHeight="1">
      <c r="A17" s="90" t="s">
        <v>8</v>
      </c>
      <c r="B17" s="94" t="s">
        <v>681</v>
      </c>
      <c r="C17" s="248">
        <f>SUM('11.sz.Ovi bev.'!I18)</f>
        <v>0</v>
      </c>
      <c r="D17" s="248">
        <f>SUM('11.sz.Ovi bev.'!J18)</f>
        <v>0</v>
      </c>
      <c r="E17" s="248">
        <f>SUM('11.sz.Ovi bev.'!K18)</f>
        <v>0</v>
      </c>
    </row>
    <row r="18" spans="1:5" ht="15" customHeight="1">
      <c r="A18" s="95" t="s">
        <v>45</v>
      </c>
      <c r="B18" s="104" t="s">
        <v>682</v>
      </c>
      <c r="C18" s="248">
        <f>SUM('11.sz.Ovi bev.'!I19)</f>
        <v>0</v>
      </c>
      <c r="D18" s="248">
        <f>SUM('11.sz.Ovi bev.'!J19)</f>
        <v>0</v>
      </c>
      <c r="E18" s="248">
        <f>SUM('11.sz.Ovi bev.'!K19)</f>
        <v>0</v>
      </c>
    </row>
    <row r="19" spans="1:5" ht="15" customHeight="1">
      <c r="A19" s="90" t="s">
        <v>12</v>
      </c>
      <c r="B19" s="94" t="s">
        <v>691</v>
      </c>
      <c r="C19" s="248">
        <f>SUM('11.sz.Ovi bev.'!I20)</f>
        <v>0</v>
      </c>
      <c r="D19" s="248">
        <f>SUM('11.sz.Ovi bev.'!J20)</f>
        <v>0</v>
      </c>
      <c r="E19" s="248">
        <f>SUM('11.sz.Ovi bev.'!K20)</f>
        <v>0</v>
      </c>
    </row>
    <row r="20" spans="1:5" ht="15" customHeight="1">
      <c r="A20" s="90" t="s">
        <v>13</v>
      </c>
      <c r="B20" s="94" t="s">
        <v>692</v>
      </c>
      <c r="C20" s="248">
        <f>SUM('11.sz.Ovi bev.'!I21)</f>
        <v>0</v>
      </c>
      <c r="D20" s="248">
        <f>SUM('11.sz.Ovi bev.'!J21)</f>
        <v>0</v>
      </c>
      <c r="E20" s="248">
        <f>SUM('11.sz.Ovi bev.'!K21)</f>
        <v>0</v>
      </c>
    </row>
    <row r="21" spans="1:5" ht="15" customHeight="1">
      <c r="A21" s="95" t="s">
        <v>47</v>
      </c>
      <c r="B21" s="104" t="s">
        <v>693</v>
      </c>
      <c r="C21" s="248">
        <f>SUM('11.sz.Ovi bev.'!I22)</f>
        <v>0</v>
      </c>
      <c r="D21" s="248">
        <f>SUM('11.sz.Ovi bev.'!J22)</f>
        <v>0</v>
      </c>
      <c r="E21" s="248">
        <f>SUM('11.sz.Ovi bev.'!K22)</f>
        <v>0</v>
      </c>
    </row>
    <row r="22" spans="1:5" ht="15" customHeight="1">
      <c r="A22" s="90" t="s">
        <v>14</v>
      </c>
      <c r="B22" s="94" t="s">
        <v>694</v>
      </c>
      <c r="C22" s="248">
        <f>SUM('11.sz.Ovi bev.'!I23)</f>
        <v>0</v>
      </c>
      <c r="D22" s="248">
        <f>SUM('11.sz.Ovi bev.'!J23)</f>
        <v>0</v>
      </c>
      <c r="E22" s="248">
        <f>SUM('11.sz.Ovi bev.'!K23)</f>
        <v>0</v>
      </c>
    </row>
    <row r="23" spans="1:5" ht="15" customHeight="1">
      <c r="A23" s="90" t="s">
        <v>15</v>
      </c>
      <c r="B23" s="94" t="s">
        <v>695</v>
      </c>
      <c r="C23" s="248">
        <f>SUM('11.sz.Ovi bev.'!I24)</f>
        <v>0</v>
      </c>
      <c r="D23" s="248">
        <f>SUM('11.sz.Ovi bev.'!J24)</f>
        <v>0</v>
      </c>
      <c r="E23" s="248">
        <f>SUM('11.sz.Ovi bev.'!K24)</f>
        <v>0</v>
      </c>
    </row>
    <row r="24" spans="1:5" ht="15" customHeight="1">
      <c r="A24" s="90" t="s">
        <v>16</v>
      </c>
      <c r="B24" s="94" t="s">
        <v>696</v>
      </c>
      <c r="C24" s="248">
        <f>SUM('11.sz.Ovi bev.'!I25)</f>
        <v>0</v>
      </c>
      <c r="D24" s="248">
        <f>SUM('11.sz.Ovi bev.'!J25)</f>
        <v>0</v>
      </c>
      <c r="E24" s="248">
        <f>SUM('11.sz.Ovi bev.'!K25)</f>
        <v>0</v>
      </c>
    </row>
    <row r="25" spans="1:5" ht="15" customHeight="1">
      <c r="A25" s="90" t="s">
        <v>17</v>
      </c>
      <c r="B25" s="94" t="s">
        <v>697</v>
      </c>
      <c r="C25" s="248">
        <f>SUM('11.sz.Ovi bev.'!I26)</f>
        <v>0</v>
      </c>
      <c r="D25" s="248">
        <f>SUM('11.sz.Ovi bev.'!J26)</f>
        <v>0</v>
      </c>
      <c r="E25" s="248">
        <f>SUM('11.sz.Ovi bev.'!K26)</f>
        <v>0</v>
      </c>
    </row>
    <row r="26" spans="1:5" ht="15" customHeight="1">
      <c r="A26" s="90" t="s">
        <v>18</v>
      </c>
      <c r="B26" s="94" t="s">
        <v>700</v>
      </c>
      <c r="C26" s="248">
        <f>SUM('11.sz.Ovi bev.'!I27)</f>
        <v>0</v>
      </c>
      <c r="D26" s="248">
        <f>SUM('11.sz.Ovi bev.'!J27)</f>
        <v>0</v>
      </c>
      <c r="E26" s="248">
        <f>SUM('11.sz.Ovi bev.'!K27)</f>
        <v>0</v>
      </c>
    </row>
    <row r="27" spans="1:5" ht="15" customHeight="1">
      <c r="A27" s="90" t="s">
        <v>701</v>
      </c>
      <c r="B27" s="94" t="s">
        <v>702</v>
      </c>
      <c r="C27" s="248">
        <f>SUM('11.sz.Ovi bev.'!I28)</f>
        <v>0</v>
      </c>
      <c r="D27" s="248">
        <f>SUM('11.sz.Ovi bev.'!J28)</f>
        <v>0</v>
      </c>
      <c r="E27" s="248">
        <f>SUM('11.sz.Ovi bev.'!K28)</f>
        <v>0</v>
      </c>
    </row>
    <row r="28" spans="1:5" ht="15" customHeight="1">
      <c r="A28" s="90" t="s">
        <v>19</v>
      </c>
      <c r="B28" s="94" t="s">
        <v>703</v>
      </c>
      <c r="C28" s="248">
        <f>SUM('11.sz.Ovi bev.'!I29)</f>
        <v>0</v>
      </c>
      <c r="D28" s="248">
        <f>SUM('11.sz.Ovi bev.'!J29)</f>
        <v>0</v>
      </c>
      <c r="E28" s="248">
        <f>SUM('11.sz.Ovi bev.'!K29)</f>
        <v>0</v>
      </c>
    </row>
    <row r="29" spans="1:5" ht="15" customHeight="1">
      <c r="A29" s="90" t="s">
        <v>20</v>
      </c>
      <c r="B29" s="94" t="s">
        <v>708</v>
      </c>
      <c r="C29" s="248">
        <f>SUM('11.sz.Ovi bev.'!I30)</f>
        <v>0</v>
      </c>
      <c r="D29" s="248">
        <f>SUM('11.sz.Ovi bev.'!J30)</f>
        <v>0</v>
      </c>
      <c r="E29" s="248">
        <f>SUM('11.sz.Ovi bev.'!K30)</f>
        <v>0</v>
      </c>
    </row>
    <row r="30" spans="1:5" ht="15" customHeight="1">
      <c r="A30" s="95" t="s">
        <v>48</v>
      </c>
      <c r="B30" s="104" t="s">
        <v>711</v>
      </c>
      <c r="C30" s="248">
        <f>SUM('11.sz.Ovi bev.'!I31)</f>
        <v>0</v>
      </c>
      <c r="D30" s="248">
        <f>SUM('11.sz.Ovi bev.'!J31)</f>
        <v>0</v>
      </c>
      <c r="E30" s="248">
        <f>SUM('11.sz.Ovi bev.'!K31)</f>
        <v>0</v>
      </c>
    </row>
    <row r="31" spans="1:5" ht="15" customHeight="1">
      <c r="A31" s="90" t="s">
        <v>21</v>
      </c>
      <c r="B31" s="94" t="s">
        <v>712</v>
      </c>
      <c r="C31" s="248">
        <f>SUM('11.sz.Ovi bev.'!I32)</f>
        <v>0</v>
      </c>
      <c r="D31" s="248">
        <f>SUM('11.sz.Ovi bev.'!J32)</f>
        <v>0</v>
      </c>
      <c r="E31" s="248">
        <f>SUM('11.sz.Ovi bev.'!K32)</f>
        <v>0</v>
      </c>
    </row>
    <row r="32" spans="1:5" ht="15" customHeight="1">
      <c r="A32" s="95" t="s">
        <v>49</v>
      </c>
      <c r="B32" s="104" t="s">
        <v>713</v>
      </c>
      <c r="C32" s="248">
        <f>SUM('11.sz.Ovi bev.'!I33)</f>
        <v>0</v>
      </c>
      <c r="D32" s="248">
        <f>SUM('11.sz.Ovi bev.'!J33)</f>
        <v>0</v>
      </c>
      <c r="E32" s="248">
        <f>SUM('11.sz.Ovi bev.'!K33)</f>
        <v>0</v>
      </c>
    </row>
    <row r="33" spans="1:5" ht="15" customHeight="1">
      <c r="A33" s="41" t="s">
        <v>714</v>
      </c>
      <c r="B33" s="94" t="s">
        <v>715</v>
      </c>
      <c r="C33" s="248">
        <f>SUM('11.sz.Ovi bev.'!I34)</f>
        <v>0</v>
      </c>
      <c r="D33" s="248">
        <f>SUM('11.sz.Ovi bev.'!J34)</f>
        <v>200000</v>
      </c>
      <c r="E33" s="248">
        <f>SUM('11.sz.Ovi bev.'!K34)</f>
        <v>233219</v>
      </c>
    </row>
    <row r="34" spans="1:5" ht="15" customHeight="1">
      <c r="A34" s="41" t="s">
        <v>22</v>
      </c>
      <c r="B34" s="94" t="s">
        <v>716</v>
      </c>
      <c r="C34" s="248">
        <f>SUM('11.sz.Ovi bev.'!I35)</f>
        <v>0</v>
      </c>
      <c r="D34" s="248">
        <f>SUM('11.sz.Ovi bev.'!J35)</f>
        <v>0</v>
      </c>
      <c r="E34" s="248">
        <f>SUM('11.sz.Ovi bev.'!K35)</f>
        <v>0</v>
      </c>
    </row>
    <row r="35" spans="1:5" ht="15" customHeight="1">
      <c r="A35" s="41" t="s">
        <v>23</v>
      </c>
      <c r="B35" s="94" t="s">
        <v>717</v>
      </c>
      <c r="C35" s="248">
        <f>SUM('11.sz.Ovi bev.'!I36)</f>
        <v>0</v>
      </c>
      <c r="D35" s="248">
        <f>SUM('11.sz.Ovi bev.'!J36)</f>
        <v>0</v>
      </c>
      <c r="E35" s="248">
        <f>SUM('11.sz.Ovi bev.'!K36)</f>
        <v>0</v>
      </c>
    </row>
    <row r="36" spans="1:5" ht="15" customHeight="1">
      <c r="A36" s="41" t="s">
        <v>24</v>
      </c>
      <c r="B36" s="94" t="s">
        <v>718</v>
      </c>
      <c r="C36" s="248">
        <f>SUM('11.sz.Ovi bev.'!I37)</f>
        <v>0</v>
      </c>
      <c r="D36" s="248">
        <f>SUM('11.sz.Ovi bev.'!J37)</f>
        <v>0</v>
      </c>
      <c r="E36" s="248">
        <f>SUM('11.sz.Ovi bev.'!K37)</f>
        <v>0</v>
      </c>
    </row>
    <row r="37" spans="1:5" ht="15" customHeight="1">
      <c r="A37" s="41" t="s">
        <v>719</v>
      </c>
      <c r="B37" s="94" t="s">
        <v>720</v>
      </c>
      <c r="C37" s="248">
        <f>SUM('11.sz.Ovi bev.'!I38)</f>
        <v>0</v>
      </c>
      <c r="D37" s="248">
        <f>SUM('11.sz.Ovi bev.'!J38)</f>
        <v>13259000</v>
      </c>
      <c r="E37" s="248">
        <f>SUM('11.sz.Ovi bev.'!K38)</f>
        <v>12528835</v>
      </c>
    </row>
    <row r="38" spans="1:5" ht="15" customHeight="1">
      <c r="A38" s="41" t="s">
        <v>721</v>
      </c>
      <c r="B38" s="94" t="s">
        <v>722</v>
      </c>
      <c r="C38" s="248">
        <f>SUM('11.sz.Ovi bev.'!I39)</f>
        <v>0</v>
      </c>
      <c r="D38" s="248">
        <f>SUM('11.sz.Ovi bev.'!J39)</f>
        <v>3510000</v>
      </c>
      <c r="E38" s="248">
        <f>SUM('11.sz.Ovi bev.'!K39)</f>
        <v>3348246</v>
      </c>
    </row>
    <row r="39" spans="1:5" ht="15" customHeight="1">
      <c r="A39" s="41" t="s">
        <v>723</v>
      </c>
      <c r="B39" s="94" t="s">
        <v>724</v>
      </c>
      <c r="C39" s="248">
        <f>SUM('11.sz.Ovi bev.'!I40)</f>
        <v>0</v>
      </c>
      <c r="D39" s="248">
        <f>SUM('11.sz.Ovi bev.'!J40)</f>
        <v>1000</v>
      </c>
      <c r="E39" s="248">
        <f>SUM('11.sz.Ovi bev.'!K40)</f>
        <v>56</v>
      </c>
    </row>
    <row r="40" spans="1:5" ht="15" customHeight="1">
      <c r="A40" s="41" t="s">
        <v>25</v>
      </c>
      <c r="B40" s="94" t="s">
        <v>725</v>
      </c>
      <c r="C40" s="248">
        <f>SUM('11.sz.Ovi bev.'!I41)</f>
        <v>0</v>
      </c>
      <c r="D40" s="248">
        <f>SUM('11.sz.Ovi bev.'!J41)</f>
        <v>0</v>
      </c>
      <c r="E40" s="248">
        <f>SUM('11.sz.Ovi bev.'!K41)</f>
        <v>0</v>
      </c>
    </row>
    <row r="41" spans="1:5" ht="15" customHeight="1">
      <c r="A41" s="41" t="s">
        <v>26</v>
      </c>
      <c r="B41" s="94" t="s">
        <v>726</v>
      </c>
      <c r="C41" s="248">
        <f>SUM('11.sz.Ovi bev.'!I42)</f>
        <v>0</v>
      </c>
      <c r="D41" s="248">
        <f>SUM('11.sz.Ovi bev.'!J42)</f>
        <v>20000</v>
      </c>
      <c r="E41" s="248">
        <f>SUM('11.sz.Ovi bev.'!K42)</f>
        <v>17736</v>
      </c>
    </row>
    <row r="42" spans="1:5" ht="15" customHeight="1">
      <c r="A42" s="41" t="s">
        <v>27</v>
      </c>
      <c r="B42" s="94" t="s">
        <v>727</v>
      </c>
      <c r="C42" s="248">
        <f>SUM('11.sz.Ovi bev.'!I43)</f>
        <v>0</v>
      </c>
      <c r="D42" s="248">
        <v>10000</v>
      </c>
      <c r="E42" s="248">
        <v>10000</v>
      </c>
    </row>
    <row r="43" spans="1:5" ht="15" customHeight="1">
      <c r="A43" s="40" t="s">
        <v>50</v>
      </c>
      <c r="B43" s="104" t="s">
        <v>728</v>
      </c>
      <c r="C43" s="248">
        <f>SUM('11.sz.Ovi bev.'!I44)</f>
        <v>0</v>
      </c>
      <c r="D43" s="248">
        <f>SUM(D33:D42)</f>
        <v>17000000</v>
      </c>
      <c r="E43" s="248">
        <f>SUM(E33:E42)</f>
        <v>16138092</v>
      </c>
    </row>
    <row r="44" spans="1:5" ht="15" customHeight="1">
      <c r="A44" s="41" t="s">
        <v>737</v>
      </c>
      <c r="B44" s="94" t="s">
        <v>738</v>
      </c>
      <c r="C44" s="248">
        <f>SUM('11.sz.Ovi bev.'!I45)</f>
        <v>0</v>
      </c>
      <c r="D44" s="248">
        <v>0</v>
      </c>
      <c r="E44" s="248">
        <v>0</v>
      </c>
    </row>
    <row r="45" spans="1:5" ht="15" customHeight="1">
      <c r="A45" s="90" t="s">
        <v>31</v>
      </c>
      <c r="B45" s="94" t="s">
        <v>739</v>
      </c>
      <c r="C45" s="248">
        <f>SUM('11.sz.Ovi bev.'!I46)</f>
        <v>0</v>
      </c>
      <c r="D45" s="248">
        <f>SUM('11.sz.Ovi bev.'!J46)</f>
        <v>0</v>
      </c>
      <c r="E45" s="248">
        <f>SUM('11.sz.Ovi bev.'!K46)</f>
        <v>0</v>
      </c>
    </row>
    <row r="46" spans="1:5" ht="15" customHeight="1">
      <c r="A46" s="90"/>
      <c r="B46" s="94" t="s">
        <v>740</v>
      </c>
      <c r="C46" s="248">
        <f>SUM('11.sz.Ovi bev.'!I47)</f>
        <v>0</v>
      </c>
      <c r="D46" s="248">
        <f>SUM('11.sz.Ovi bev.'!J47)</f>
        <v>0</v>
      </c>
      <c r="E46" s="248">
        <f>SUM('11.sz.Ovi bev.'!K47)</f>
        <v>0</v>
      </c>
    </row>
    <row r="47" spans="1:5" ht="15" customHeight="1">
      <c r="A47" s="41" t="s">
        <v>32</v>
      </c>
      <c r="B47" s="94" t="s">
        <v>665</v>
      </c>
      <c r="C47" s="248">
        <f>SUM('11.sz.Ovi bev.'!I48)</f>
        <v>0</v>
      </c>
      <c r="D47" s="248">
        <f>SUM('11.sz.Ovi bev.'!J48)</f>
        <v>0</v>
      </c>
      <c r="E47" s="248">
        <f>SUM('11.sz.Ovi bev.'!K48)</f>
        <v>0</v>
      </c>
    </row>
    <row r="48" spans="1:5" ht="15" customHeight="1">
      <c r="A48" s="95" t="s">
        <v>52</v>
      </c>
      <c r="B48" s="104" t="s">
        <v>741</v>
      </c>
      <c r="C48" s="248">
        <f>SUM('11.sz.Ovi bev.'!I49)</f>
        <v>0</v>
      </c>
      <c r="D48" s="248">
        <f>SUM('11.sz.Ovi bev.'!J49)</f>
        <v>0</v>
      </c>
      <c r="E48" s="248">
        <f>SUM('11.sz.Ovi bev.'!K49)</f>
        <v>0</v>
      </c>
    </row>
    <row r="49" spans="1:5" ht="15" customHeight="1">
      <c r="A49" s="62" t="s">
        <v>113</v>
      </c>
      <c r="B49" s="247"/>
      <c r="C49" s="442">
        <f>SUM('11.sz.Ovi bev.'!I50)</f>
        <v>0</v>
      </c>
      <c r="D49" s="248">
        <f>SUM('11.sz.Ovi bev.'!J50)</f>
        <v>0</v>
      </c>
      <c r="E49" s="248">
        <f>SUM('11.sz.Ovi bev.'!K50)</f>
        <v>0</v>
      </c>
    </row>
    <row r="50" spans="1:5" ht="15" customHeight="1">
      <c r="A50" s="90" t="s">
        <v>683</v>
      </c>
      <c r="B50" s="94" t="s">
        <v>684</v>
      </c>
      <c r="C50" s="248">
        <f>SUM('11.sz.Ovi bev.'!I51)</f>
        <v>0</v>
      </c>
      <c r="D50" s="248">
        <f>SUM('11.sz.Ovi bev.'!J51)</f>
        <v>0</v>
      </c>
      <c r="E50" s="248">
        <f>SUM('11.sz.Ovi bev.'!K51)</f>
        <v>0</v>
      </c>
    </row>
    <row r="51" spans="1:5" ht="15" customHeight="1">
      <c r="A51" s="90" t="s">
        <v>685</v>
      </c>
      <c r="B51" s="94" t="s">
        <v>686</v>
      </c>
      <c r="C51" s="248">
        <f>SUM('11.sz.Ovi bev.'!I52)</f>
        <v>0</v>
      </c>
      <c r="D51" s="248">
        <f>SUM('11.sz.Ovi bev.'!J52)</f>
        <v>0</v>
      </c>
      <c r="E51" s="248">
        <f>SUM('11.sz.Ovi bev.'!K52)</f>
        <v>0</v>
      </c>
    </row>
    <row r="52" spans="1:5" ht="15" customHeight="1">
      <c r="A52" s="90" t="s">
        <v>9</v>
      </c>
      <c r="B52" s="94" t="s">
        <v>687</v>
      </c>
      <c r="C52" s="248">
        <f>SUM('11.sz.Ovi bev.'!I53)</f>
        <v>0</v>
      </c>
      <c r="D52" s="248">
        <f>SUM('11.sz.Ovi bev.'!J53)</f>
        <v>0</v>
      </c>
      <c r="E52" s="248">
        <f>SUM('11.sz.Ovi bev.'!K53)</f>
        <v>0</v>
      </c>
    </row>
    <row r="53" spans="1:5" ht="15" customHeight="1">
      <c r="A53" s="90" t="s">
        <v>10</v>
      </c>
      <c r="B53" s="94" t="s">
        <v>688</v>
      </c>
      <c r="C53" s="248">
        <f>SUM('11.sz.Ovi bev.'!I54)</f>
        <v>0</v>
      </c>
      <c r="D53" s="248">
        <f>SUM('11.sz.Ovi bev.'!J54)</f>
        <v>0</v>
      </c>
      <c r="E53" s="248">
        <f>SUM('11.sz.Ovi bev.'!K54)</f>
        <v>0</v>
      </c>
    </row>
    <row r="54" spans="1:5" ht="15" customHeight="1">
      <c r="A54" s="90" t="s">
        <v>11</v>
      </c>
      <c r="B54" s="94" t="s">
        <v>689</v>
      </c>
      <c r="C54" s="248">
        <f>SUM('11.sz.Ovi bev.'!I55)</f>
        <v>0</v>
      </c>
      <c r="D54" s="248">
        <f>SUM('11.sz.Ovi bev.'!J55)</f>
        <v>0</v>
      </c>
      <c r="E54" s="248">
        <f>SUM('11.sz.Ovi bev.'!K55)</f>
        <v>0</v>
      </c>
    </row>
    <row r="55" spans="1:5" ht="15" customHeight="1">
      <c r="A55" s="95" t="s">
        <v>46</v>
      </c>
      <c r="B55" s="104" t="s">
        <v>690</v>
      </c>
      <c r="C55" s="248">
        <f>SUM('11.sz.Ovi bev.'!I56)</f>
        <v>0</v>
      </c>
      <c r="D55" s="248">
        <f>SUM('11.sz.Ovi bev.'!J56)</f>
        <v>0</v>
      </c>
      <c r="E55" s="248">
        <f>SUM('11.sz.Ovi bev.'!K56)</f>
        <v>0</v>
      </c>
    </row>
    <row r="56" spans="1:5" ht="15" customHeight="1">
      <c r="A56" s="41" t="s">
        <v>28</v>
      </c>
      <c r="B56" s="94" t="s">
        <v>729</v>
      </c>
      <c r="C56" s="248">
        <f>SUM('11.sz.Ovi bev.'!I57)</f>
        <v>0</v>
      </c>
      <c r="D56" s="248">
        <f>SUM('11.sz.Ovi bev.'!J57)</f>
        <v>0</v>
      </c>
      <c r="E56" s="248">
        <f>SUM('11.sz.Ovi bev.'!K57)</f>
        <v>0</v>
      </c>
    </row>
    <row r="57" spans="1:5" ht="15" customHeight="1">
      <c r="A57" s="41" t="s">
        <v>29</v>
      </c>
      <c r="B57" s="94" t="s">
        <v>730</v>
      </c>
      <c r="C57" s="248">
        <f>SUM('11.sz.Ovi bev.'!I58)</f>
        <v>0</v>
      </c>
      <c r="D57" s="248">
        <f>SUM('11.sz.Ovi bev.'!J58)</f>
        <v>0</v>
      </c>
      <c r="E57" s="248">
        <f>SUM('11.sz.Ovi bev.'!K58)</f>
        <v>0</v>
      </c>
    </row>
    <row r="58" spans="1:5" ht="15" customHeight="1">
      <c r="A58" s="41" t="s">
        <v>731</v>
      </c>
      <c r="B58" s="94" t="s">
        <v>732</v>
      </c>
      <c r="C58" s="248">
        <f>SUM('11.sz.Ovi bev.'!I59)</f>
        <v>0</v>
      </c>
      <c r="D58" s="248">
        <f>SUM('11.sz.Ovi bev.'!J59)</f>
        <v>0</v>
      </c>
      <c r="E58" s="248">
        <f>SUM('11.sz.Ovi bev.'!K59)</f>
        <v>0</v>
      </c>
    </row>
    <row r="59" spans="1:5" ht="15" customHeight="1">
      <c r="A59" s="41" t="s">
        <v>30</v>
      </c>
      <c r="B59" s="94" t="s">
        <v>733</v>
      </c>
      <c r="C59" s="248">
        <f>SUM('11.sz.Ovi bev.'!I60)</f>
        <v>0</v>
      </c>
      <c r="D59" s="248">
        <f>SUM('11.sz.Ovi bev.'!J60)</f>
        <v>0</v>
      </c>
      <c r="E59" s="248">
        <f>SUM('11.sz.Ovi bev.'!K60)</f>
        <v>0</v>
      </c>
    </row>
    <row r="60" spans="1:5" ht="15" customHeight="1">
      <c r="A60" s="41" t="s">
        <v>734</v>
      </c>
      <c r="B60" s="94" t="s">
        <v>735</v>
      </c>
      <c r="C60" s="248">
        <f>SUM('11.sz.Ovi bev.'!I61)</f>
        <v>0</v>
      </c>
      <c r="D60" s="248">
        <f>SUM('11.sz.Ovi bev.'!J61)</f>
        <v>0</v>
      </c>
      <c r="E60" s="248">
        <f>SUM('11.sz.Ovi bev.'!K61)</f>
        <v>0</v>
      </c>
    </row>
    <row r="61" spans="1:5" ht="15" customHeight="1">
      <c r="A61" s="95" t="s">
        <v>51</v>
      </c>
      <c r="B61" s="104" t="s">
        <v>736</v>
      </c>
      <c r="C61" s="248">
        <f>SUM('11.sz.Ovi bev.'!I62)</f>
        <v>0</v>
      </c>
      <c r="D61" s="248">
        <f>SUM('11.sz.Ovi bev.'!J62)</f>
        <v>0</v>
      </c>
      <c r="E61" s="248">
        <f>SUM('11.sz.Ovi bev.'!K62)</f>
        <v>0</v>
      </c>
    </row>
    <row r="62" spans="1:5" ht="15" customHeight="1">
      <c r="A62" s="41" t="s">
        <v>742</v>
      </c>
      <c r="B62" s="94" t="s">
        <v>743</v>
      </c>
      <c r="C62" s="248">
        <f>SUM('11.sz.Ovi bev.'!I63)</f>
        <v>0</v>
      </c>
      <c r="D62" s="248">
        <f>SUM('11.sz.Ovi bev.'!J63)</f>
        <v>0</v>
      </c>
      <c r="E62" s="248">
        <f>SUM('11.sz.Ovi bev.'!K63)</f>
        <v>0</v>
      </c>
    </row>
    <row r="63" spans="1:5" ht="15" customHeight="1">
      <c r="A63" s="90" t="s">
        <v>33</v>
      </c>
      <c r="B63" s="94" t="s">
        <v>744</v>
      </c>
      <c r="C63" s="248">
        <f>SUM('11.sz.Ovi bev.'!I64)</f>
        <v>0</v>
      </c>
      <c r="D63" s="248">
        <f>SUM('11.sz.Ovi bev.'!J64)</f>
        <v>0</v>
      </c>
      <c r="E63" s="248">
        <f>SUM('11.sz.Ovi bev.'!K64)</f>
        <v>0</v>
      </c>
    </row>
    <row r="64" spans="1:5" ht="15" customHeight="1">
      <c r="A64" s="41" t="s">
        <v>34</v>
      </c>
      <c r="B64" s="94" t="s">
        <v>745</v>
      </c>
      <c r="C64" s="248">
        <f>SUM('11.sz.Ovi bev.'!I65)</f>
        <v>0</v>
      </c>
      <c r="D64" s="248">
        <f>SUM('11.sz.Ovi bev.'!J65)</f>
        <v>0</v>
      </c>
      <c r="E64" s="248">
        <f>SUM('11.sz.Ovi bev.'!K65)</f>
        <v>0</v>
      </c>
    </row>
    <row r="65" spans="1:5" ht="15" customHeight="1">
      <c r="A65" s="95" t="s">
        <v>54</v>
      </c>
      <c r="B65" s="104" t="s">
        <v>746</v>
      </c>
      <c r="C65" s="248">
        <f>SUM('11.sz.Ovi bev.'!I66)</f>
        <v>0</v>
      </c>
      <c r="D65" s="248">
        <f>SUM('11.sz.Ovi bev.'!J66)</f>
        <v>0</v>
      </c>
      <c r="E65" s="248">
        <f>SUM('11.sz.Ovi bev.'!K66)</f>
        <v>0</v>
      </c>
    </row>
    <row r="66" spans="1:5" ht="15" customHeight="1">
      <c r="A66" s="62" t="s">
        <v>112</v>
      </c>
      <c r="B66" s="247"/>
      <c r="C66" s="442"/>
      <c r="D66" s="449">
        <f>SUM('11.sz.Ovi bev.'!J67)</f>
        <v>0</v>
      </c>
      <c r="E66" s="449">
        <f>SUM('11.sz.Ovi bev.'!K67)</f>
        <v>0</v>
      </c>
    </row>
    <row r="67" spans="1:5" ht="15">
      <c r="A67" s="443" t="s">
        <v>53</v>
      </c>
      <c r="B67" s="444" t="s">
        <v>747</v>
      </c>
      <c r="C67" s="436">
        <f>SUM('11.sz.Ovi bev.'!I68)</f>
        <v>0</v>
      </c>
      <c r="D67" s="436">
        <f>SUM('11.sz.Ovi bev.'!J69)</f>
        <v>17000000</v>
      </c>
      <c r="E67" s="436">
        <f>SUM('11.sz.Ovi bev.'!K69)</f>
        <v>16138092</v>
      </c>
    </row>
    <row r="68" spans="1:5" ht="15">
      <c r="A68" s="440" t="s">
        <v>164</v>
      </c>
      <c r="B68" s="441"/>
      <c r="C68" s="439">
        <f>SUM('11.sz.Ovi bev.'!I69)</f>
        <v>0</v>
      </c>
      <c r="D68" s="439"/>
      <c r="E68" s="439"/>
    </row>
    <row r="69" spans="1:5" ht="15">
      <c r="A69" s="440" t="s">
        <v>165</v>
      </c>
      <c r="B69" s="441"/>
      <c r="C69" s="439">
        <f>SUM('11.sz.Ovi bev.'!I70)</f>
        <v>0</v>
      </c>
      <c r="D69" s="439"/>
      <c r="E69" s="439"/>
    </row>
    <row r="70" spans="1:5" ht="15">
      <c r="A70" s="108" t="s">
        <v>35</v>
      </c>
      <c r="B70" s="90" t="s">
        <v>748</v>
      </c>
      <c r="C70" s="248">
        <f>SUM('11.sz.Ovi bev.'!I72)</f>
        <v>0</v>
      </c>
      <c r="D70" s="248">
        <f>SUM('11.sz.Ovi bev.'!J72)</f>
        <v>0</v>
      </c>
      <c r="E70" s="248">
        <f>SUM('11.sz.Ovi bev.'!K72)</f>
        <v>0</v>
      </c>
    </row>
    <row r="71" spans="1:5" ht="15">
      <c r="A71" s="41" t="s">
        <v>749</v>
      </c>
      <c r="B71" s="90" t="s">
        <v>750</v>
      </c>
      <c r="C71" s="248">
        <f>SUM('11.sz.Ovi bev.'!I73)</f>
        <v>0</v>
      </c>
      <c r="D71" s="248">
        <f>SUM('11.sz.Ovi bev.'!J73)</f>
        <v>0</v>
      </c>
      <c r="E71" s="248">
        <f>SUM('11.sz.Ovi bev.'!K73)</f>
        <v>0</v>
      </c>
    </row>
    <row r="72" spans="1:5" ht="15">
      <c r="A72" s="108" t="s">
        <v>36</v>
      </c>
      <c r="B72" s="90" t="s">
        <v>751</v>
      </c>
      <c r="C72" s="248">
        <f>SUM('11.sz.Ovi bev.'!I74)</f>
        <v>0</v>
      </c>
      <c r="D72" s="248">
        <f>SUM('11.sz.Ovi bev.'!J74)</f>
        <v>0</v>
      </c>
      <c r="E72" s="248">
        <f>SUM('11.sz.Ovi bev.'!K74)</f>
        <v>0</v>
      </c>
    </row>
    <row r="73" spans="1:5" ht="15">
      <c r="A73" s="40" t="s">
        <v>55</v>
      </c>
      <c r="B73" s="95" t="s">
        <v>752</v>
      </c>
      <c r="C73" s="248">
        <f>SUM('11.sz.Ovi bev.'!I75)</f>
        <v>0</v>
      </c>
      <c r="D73" s="248">
        <f>SUM('11.sz.Ovi bev.'!J75)</f>
        <v>0</v>
      </c>
      <c r="E73" s="248">
        <f>SUM('11.sz.Ovi bev.'!K75)</f>
        <v>0</v>
      </c>
    </row>
    <row r="74" spans="1:5" ht="15">
      <c r="A74" s="41" t="s">
        <v>37</v>
      </c>
      <c r="B74" s="90" t="s">
        <v>753</v>
      </c>
      <c r="C74" s="248">
        <f>SUM('11.sz.Ovi bev.'!I76)</f>
        <v>0</v>
      </c>
      <c r="D74" s="248">
        <f>SUM('11.sz.Ovi bev.'!J76)</f>
        <v>0</v>
      </c>
      <c r="E74" s="248">
        <f>SUM('11.sz.Ovi bev.'!K76)</f>
        <v>0</v>
      </c>
    </row>
    <row r="75" spans="1:5" ht="15">
      <c r="A75" s="108" t="s">
        <v>754</v>
      </c>
      <c r="B75" s="90" t="s">
        <v>755</v>
      </c>
      <c r="C75" s="248">
        <f>SUM('11.sz.Ovi bev.'!I77)</f>
        <v>0</v>
      </c>
      <c r="D75" s="248">
        <f>SUM('11.sz.Ovi bev.'!J77)</f>
        <v>0</v>
      </c>
      <c r="E75" s="248">
        <f>SUM('11.sz.Ovi bev.'!K77)</f>
        <v>0</v>
      </c>
    </row>
    <row r="76" spans="1:5" ht="15">
      <c r="A76" s="41" t="s">
        <v>38</v>
      </c>
      <c r="B76" s="90" t="s">
        <v>756</v>
      </c>
      <c r="C76" s="248">
        <f>SUM('11.sz.Ovi bev.'!I78)</f>
        <v>0</v>
      </c>
      <c r="D76" s="248">
        <f>SUM('11.sz.Ovi bev.'!J78)</f>
        <v>0</v>
      </c>
      <c r="E76" s="248">
        <f>SUM('11.sz.Ovi bev.'!K78)</f>
        <v>0</v>
      </c>
    </row>
    <row r="77" spans="1:5" ht="15">
      <c r="A77" s="108" t="s">
        <v>757</v>
      </c>
      <c r="B77" s="90" t="s">
        <v>758</v>
      </c>
      <c r="C77" s="248">
        <f>SUM('11.sz.Ovi bev.'!I79)</f>
        <v>0</v>
      </c>
      <c r="D77" s="248">
        <f>SUM('11.sz.Ovi bev.'!J79)</f>
        <v>0</v>
      </c>
      <c r="E77" s="248">
        <f>SUM('11.sz.Ovi bev.'!K79)</f>
        <v>0</v>
      </c>
    </row>
    <row r="78" spans="1:5" ht="15">
      <c r="A78" s="110" t="s">
        <v>56</v>
      </c>
      <c r="B78" s="95" t="s">
        <v>759</v>
      </c>
      <c r="C78" s="248">
        <f>SUM('11.sz.Ovi bev.'!I80)</f>
        <v>0</v>
      </c>
      <c r="D78" s="248">
        <f>SUM('11.sz.Ovi bev.'!J80)</f>
        <v>0</v>
      </c>
      <c r="E78" s="248">
        <f>SUM('11.sz.Ovi bev.'!K80)</f>
        <v>0</v>
      </c>
    </row>
    <row r="79" spans="1:5" ht="15">
      <c r="A79" s="90" t="s">
        <v>162</v>
      </c>
      <c r="B79" s="90" t="s">
        <v>760</v>
      </c>
      <c r="C79" s="248">
        <f>SUM('11.sz.Ovi bev.'!I81)</f>
        <v>410737</v>
      </c>
      <c r="D79" s="248">
        <f>SUM('11.sz.Ovi bev.'!J81)</f>
        <v>410737</v>
      </c>
      <c r="E79" s="248">
        <f>SUM('11.sz.Ovi bev.'!K81)</f>
        <v>410737</v>
      </c>
    </row>
    <row r="80" spans="1:5" ht="15">
      <c r="A80" s="90" t="s">
        <v>163</v>
      </c>
      <c r="B80" s="90" t="s">
        <v>760</v>
      </c>
      <c r="C80" s="248">
        <f>SUM('11.sz.Ovi bev.'!I82)</f>
        <v>0</v>
      </c>
      <c r="D80" s="248">
        <f>SUM('11.sz.Ovi bev.'!J82)</f>
        <v>0</v>
      </c>
      <c r="E80" s="248">
        <f>SUM('11.sz.Ovi bev.'!K82)</f>
        <v>0</v>
      </c>
    </row>
    <row r="81" spans="1:5" ht="15">
      <c r="A81" s="90" t="s">
        <v>160</v>
      </c>
      <c r="B81" s="90" t="s">
        <v>761</v>
      </c>
      <c r="C81" s="248">
        <f>SUM('11.sz.Ovi bev.'!I83)</f>
        <v>0</v>
      </c>
      <c r="D81" s="248">
        <f>SUM('11.sz.Ovi bev.'!J83)</f>
        <v>0</v>
      </c>
      <c r="E81" s="248">
        <f>SUM('11.sz.Ovi bev.'!K83)</f>
        <v>0</v>
      </c>
    </row>
    <row r="82" spans="1:5" ht="15">
      <c r="A82" s="90" t="s">
        <v>161</v>
      </c>
      <c r="B82" s="90" t="s">
        <v>761</v>
      </c>
      <c r="C82" s="248">
        <f>SUM('11.sz.Ovi bev.'!I84)</f>
        <v>0</v>
      </c>
      <c r="D82" s="248">
        <f>SUM('11.sz.Ovi bev.'!J84)</f>
        <v>0</v>
      </c>
      <c r="E82" s="248">
        <f>SUM('11.sz.Ovi bev.'!K84)</f>
        <v>0</v>
      </c>
    </row>
    <row r="83" spans="1:5" ht="15">
      <c r="A83" s="95" t="s">
        <v>57</v>
      </c>
      <c r="B83" s="95" t="s">
        <v>762</v>
      </c>
      <c r="C83" s="248">
        <f>SUM('11.sz.Ovi bev.'!I85)</f>
        <v>0</v>
      </c>
      <c r="D83" s="248">
        <f>SUM('11.sz.Ovi bev.'!J85)</f>
        <v>0</v>
      </c>
      <c r="E83" s="248">
        <f>SUM('11.sz.Ovi bev.'!K85)</f>
        <v>0</v>
      </c>
    </row>
    <row r="84" spans="1:5" ht="15">
      <c r="A84" s="108" t="s">
        <v>763</v>
      </c>
      <c r="B84" s="90" t="s">
        <v>764</v>
      </c>
      <c r="C84" s="248">
        <f>SUM('11.sz.Ovi bev.'!I86)</f>
        <v>0</v>
      </c>
      <c r="D84" s="248">
        <f>SUM('11.sz.Ovi bev.'!J86)</f>
        <v>0</v>
      </c>
      <c r="E84" s="248">
        <f>SUM('11.sz.Ovi bev.'!K86)</f>
        <v>0</v>
      </c>
    </row>
    <row r="85" spans="1:5" ht="15">
      <c r="A85" s="108" t="s">
        <v>765</v>
      </c>
      <c r="B85" s="90" t="s">
        <v>766</v>
      </c>
      <c r="C85" s="248">
        <f>SUM('11.sz.Ovi bev.'!I87)</f>
        <v>0</v>
      </c>
      <c r="D85" s="248">
        <f>SUM('11.sz.Ovi bev.'!J87)</f>
        <v>0</v>
      </c>
      <c r="E85" s="248">
        <f>SUM('11.sz.Ovi bev.'!K87)</f>
        <v>0</v>
      </c>
    </row>
    <row r="86" spans="1:5" ht="15">
      <c r="A86" s="108" t="s">
        <v>767</v>
      </c>
      <c r="B86" s="90" t="s">
        <v>768</v>
      </c>
      <c r="C86" s="248">
        <f>SUM('11.sz.Ovi bev.'!I88)</f>
        <v>172865463</v>
      </c>
      <c r="D86" s="248">
        <f>SUM('11.sz.Ovi bev.'!J88)</f>
        <v>172865463</v>
      </c>
      <c r="E86" s="248">
        <f>SUM('11.sz.Ovi bev.'!K88)</f>
        <v>167854612</v>
      </c>
    </row>
    <row r="87" spans="1:5" ht="15">
      <c r="A87" s="108" t="s">
        <v>769</v>
      </c>
      <c r="B87" s="90" t="s">
        <v>770</v>
      </c>
      <c r="C87" s="248">
        <f>SUM('11.sz.Ovi bev.'!I89)</f>
        <v>0</v>
      </c>
      <c r="D87" s="248">
        <f>SUM('11.sz.Ovi bev.'!J89)</f>
        <v>0</v>
      </c>
      <c r="E87" s="248">
        <f>SUM('11.sz.Ovi bev.'!K89)</f>
        <v>0</v>
      </c>
    </row>
    <row r="88" spans="1:5" ht="15">
      <c r="A88" s="41" t="s">
        <v>39</v>
      </c>
      <c r="B88" s="90" t="s">
        <v>771</v>
      </c>
      <c r="C88" s="248">
        <f>SUM('11.sz.Ovi bev.'!I90)</f>
        <v>0</v>
      </c>
      <c r="D88" s="248">
        <f>SUM('11.sz.Ovi bev.'!J90)</f>
        <v>0</v>
      </c>
      <c r="E88" s="248">
        <f>SUM('11.sz.Ovi bev.'!K90)</f>
        <v>0</v>
      </c>
    </row>
    <row r="89" spans="1:5" ht="15">
      <c r="A89" s="40" t="s">
        <v>58</v>
      </c>
      <c r="B89" s="95" t="s">
        <v>773</v>
      </c>
      <c r="C89" s="248">
        <f>SUM('11.sz.Ovi bev.'!I91)</f>
        <v>173276200</v>
      </c>
      <c r="D89" s="248">
        <f>SUM('11.sz.Ovi bev.'!J91)</f>
        <v>173276200</v>
      </c>
      <c r="E89" s="248">
        <f>SUM('11.sz.Ovi bev.'!K91)</f>
        <v>168265349</v>
      </c>
    </row>
    <row r="90" spans="1:5" ht="15">
      <c r="A90" s="41" t="s">
        <v>774</v>
      </c>
      <c r="B90" s="90" t="s">
        <v>775</v>
      </c>
      <c r="C90" s="248">
        <f>SUM('11.sz.Ovi bev.'!I92)</f>
        <v>0</v>
      </c>
      <c r="D90" s="248">
        <f>SUM('11.sz.Ovi bev.'!J92)</f>
        <v>0</v>
      </c>
      <c r="E90" s="248">
        <f>SUM('11.sz.Ovi bev.'!K92)</f>
        <v>0</v>
      </c>
    </row>
    <row r="91" spans="1:5" ht="15">
      <c r="A91" s="41" t="s">
        <v>776</v>
      </c>
      <c r="B91" s="90" t="s">
        <v>777</v>
      </c>
      <c r="C91" s="248">
        <f>SUM('11.sz.Ovi bev.'!I93)</f>
        <v>0</v>
      </c>
      <c r="D91" s="248">
        <f>SUM('11.sz.Ovi bev.'!J93)</f>
        <v>0</v>
      </c>
      <c r="E91" s="248">
        <f>SUM('11.sz.Ovi bev.'!K93)</f>
        <v>0</v>
      </c>
    </row>
    <row r="92" spans="1:5" ht="15">
      <c r="A92" s="108" t="s">
        <v>778</v>
      </c>
      <c r="B92" s="90" t="s">
        <v>779</v>
      </c>
      <c r="C92" s="248">
        <f>SUM('11.sz.Ovi bev.'!I94)</f>
        <v>0</v>
      </c>
      <c r="D92" s="248">
        <f>SUM('11.sz.Ovi bev.'!J94)</f>
        <v>0</v>
      </c>
      <c r="E92" s="248">
        <f>SUM('11.sz.Ovi bev.'!K94)</f>
        <v>0</v>
      </c>
    </row>
    <row r="93" spans="1:5" ht="15">
      <c r="A93" s="108" t="s">
        <v>40</v>
      </c>
      <c r="B93" s="90" t="s">
        <v>780</v>
      </c>
      <c r="C93" s="248">
        <f>SUM('11.sz.Ovi bev.'!I95)</f>
        <v>0</v>
      </c>
      <c r="D93" s="248">
        <f>SUM('11.sz.Ovi bev.'!J95)</f>
        <v>0</v>
      </c>
      <c r="E93" s="248">
        <f>SUM('11.sz.Ovi bev.'!K95)</f>
        <v>0</v>
      </c>
    </row>
    <row r="94" spans="1:5" ht="15">
      <c r="A94" s="110" t="s">
        <v>59</v>
      </c>
      <c r="B94" s="95" t="s">
        <v>781</v>
      </c>
      <c r="C94" s="248">
        <f>SUM('11.sz.Ovi bev.'!I96)</f>
        <v>0</v>
      </c>
      <c r="D94" s="248">
        <f>SUM('11.sz.Ovi bev.'!J96)</f>
        <v>0</v>
      </c>
      <c r="E94" s="248">
        <f>SUM('11.sz.Ovi bev.'!K96)</f>
        <v>0</v>
      </c>
    </row>
    <row r="95" spans="1:5" ht="15">
      <c r="A95" s="40" t="s">
        <v>782</v>
      </c>
      <c r="B95" s="95" t="s">
        <v>783</v>
      </c>
      <c r="C95" s="248">
        <f>SUM('11.sz.Ovi bev.'!I97)</f>
        <v>0</v>
      </c>
      <c r="D95" s="248">
        <f>SUM('11.sz.Ovi bev.'!J97)</f>
        <v>0</v>
      </c>
      <c r="E95" s="248">
        <f>SUM('11.sz.Ovi bev.'!K97)</f>
        <v>0</v>
      </c>
    </row>
    <row r="96" spans="1:5" ht="15">
      <c r="A96" s="431" t="s">
        <v>60</v>
      </c>
      <c r="B96" s="432" t="s">
        <v>784</v>
      </c>
      <c r="C96" s="436">
        <f>SUM('11.sz.Ovi bev.'!I98)</f>
        <v>173276200</v>
      </c>
      <c r="D96" s="436">
        <f>SUM('11.sz.Ovi bev.'!J98)</f>
        <v>173276200</v>
      </c>
      <c r="E96" s="436">
        <f>SUM('11.sz.Ovi bev.'!K98)</f>
        <v>168265349</v>
      </c>
    </row>
    <row r="97" spans="1:5" ht="15">
      <c r="A97" s="434" t="s">
        <v>42</v>
      </c>
      <c r="B97" s="437"/>
      <c r="C97" s="438">
        <f>SUM('11.sz.Ovi bev.'!I99)</f>
        <v>173276200</v>
      </c>
      <c r="D97" s="438">
        <f>SUM('11.sz.Ovi bev.'!J99)</f>
        <v>190276200</v>
      </c>
      <c r="E97" s="438">
        <f>SUM('11.sz.Ovi bev.'!K99)</f>
        <v>184142430</v>
      </c>
    </row>
    <row r="110" ht="15">
      <c r="D110" s="79" t="s">
        <v>903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4"/>
  <sheetViews>
    <sheetView zoomScalePageLayoutView="0" workbookViewId="0" topLeftCell="A75">
      <selection activeCell="C98" sqref="C98"/>
    </sheetView>
  </sheetViews>
  <sheetFormatPr defaultColWidth="9.140625" defaultRowHeight="15"/>
  <cols>
    <col min="1" max="1" width="92.57421875" style="44" customWidth="1"/>
    <col min="2" max="2" width="9.140625" style="44" customWidth="1"/>
    <col min="3" max="3" width="13.00390625" style="44" customWidth="1"/>
    <col min="4" max="4" width="14.140625" style="44" customWidth="1"/>
    <col min="5" max="5" width="14.00390625" style="44" customWidth="1"/>
    <col min="6" max="8" width="9.140625" style="44" customWidth="1"/>
    <col min="9" max="9" width="12.8515625" style="44" bestFit="1" customWidth="1"/>
    <col min="10" max="16384" width="9.140625" style="44" customWidth="1"/>
  </cols>
  <sheetData>
    <row r="1" spans="1:5" ht="24" customHeight="1">
      <c r="A1" s="465" t="s">
        <v>939</v>
      </c>
      <c r="B1" s="466"/>
      <c r="C1" s="466"/>
      <c r="D1" s="466"/>
      <c r="E1" s="466"/>
    </row>
    <row r="2" spans="1:7" ht="24" customHeight="1">
      <c r="A2" s="469" t="s">
        <v>901</v>
      </c>
      <c r="B2" s="466"/>
      <c r="C2" s="466"/>
      <c r="D2" s="466"/>
      <c r="E2" s="466"/>
      <c r="G2" s="242"/>
    </row>
    <row r="3" spans="1:4" ht="14.25">
      <c r="A3" s="171"/>
      <c r="D3" s="44" t="s">
        <v>233</v>
      </c>
    </row>
    <row r="4" ht="14.25">
      <c r="A4" s="46" t="s">
        <v>185</v>
      </c>
    </row>
    <row r="5" spans="1:5" ht="28.5">
      <c r="A5" s="211" t="s">
        <v>480</v>
      </c>
      <c r="B5" s="172" t="s">
        <v>256</v>
      </c>
      <c r="C5" s="172" t="s">
        <v>201</v>
      </c>
      <c r="D5" s="172" t="s">
        <v>267</v>
      </c>
      <c r="E5" s="173" t="s">
        <v>268</v>
      </c>
    </row>
    <row r="6" spans="1:5" ht="15" customHeight="1">
      <c r="A6" s="177" t="s">
        <v>660</v>
      </c>
      <c r="B6" s="179" t="s">
        <v>661</v>
      </c>
      <c r="C6" s="231">
        <f>SUM('13.sz.önk.egysz.bev.'!C6+'14.sz.Hiv.egysz.bev.'!C6+'15.egysz.bev.ovi'!C6)</f>
        <v>151765079</v>
      </c>
      <c r="D6" s="231">
        <f>SUM('13.sz.önk.egysz.bev.'!D6+'14.sz.Hiv.egysz.bev.'!D6+'15.egysz.bev.ovi'!D6)</f>
        <v>151765079</v>
      </c>
      <c r="E6" s="231">
        <f>SUM('13.sz.önk.egysz.bev.'!E6+'14.sz.Hiv.egysz.bev.'!E6+'15.egysz.bev.ovi'!E6)</f>
        <v>152765079</v>
      </c>
    </row>
    <row r="7" spans="1:5" ht="15" customHeight="1">
      <c r="A7" s="178" t="s">
        <v>662</v>
      </c>
      <c r="B7" s="179" t="s">
        <v>663</v>
      </c>
      <c r="C7" s="231">
        <f>SUM('13.sz.önk.egysz.bev.'!C7+'14.sz.Hiv.egysz.bev.'!C7+'15.egysz.bev.ovi'!C7)</f>
        <v>103412824</v>
      </c>
      <c r="D7" s="231">
        <f>SUM('13.sz.önk.egysz.bev.'!D7+'14.sz.Hiv.egysz.bev.'!D7+'15.egysz.bev.ovi'!D7)</f>
        <v>105798634</v>
      </c>
      <c r="E7" s="231">
        <f>SUM('13.sz.önk.egysz.bev.'!E7+'14.sz.Hiv.egysz.bev.'!E7+'15.egysz.bev.ovi'!E7)</f>
        <v>101563749</v>
      </c>
    </row>
    <row r="8" spans="1:5" ht="15" customHeight="1">
      <c r="A8" s="178" t="s">
        <v>664</v>
      </c>
      <c r="B8" s="179" t="s">
        <v>667</v>
      </c>
      <c r="C8" s="231">
        <f>SUM('13.sz.önk.egysz.bev.'!C8+'14.sz.Hiv.egysz.bev.'!C8+'15.egysz.bev.ovi'!C8)</f>
        <v>70487421</v>
      </c>
      <c r="D8" s="231">
        <f>SUM('13.sz.önk.egysz.bev.'!D8+'14.sz.Hiv.egysz.bev.'!D8+'15.egysz.bev.ovi'!D8)</f>
        <v>70487421</v>
      </c>
      <c r="E8" s="231">
        <f>SUM('13.sz.önk.egysz.bev.'!E8+'14.sz.Hiv.egysz.bev.'!E8+'15.egysz.bev.ovi'!E8)</f>
        <v>68624342</v>
      </c>
    </row>
    <row r="9" spans="1:5" ht="15" customHeight="1">
      <c r="A9" s="178" t="s">
        <v>668</v>
      </c>
      <c r="B9" s="179" t="s">
        <v>669</v>
      </c>
      <c r="C9" s="231">
        <f>SUM('13.sz.önk.egysz.bev.'!C9+'14.sz.Hiv.egysz.bev.'!C9+'15.egysz.bev.ovi'!C9)</f>
        <v>6612000</v>
      </c>
      <c r="D9" s="231">
        <f>SUM('13.sz.önk.egysz.bev.'!D9+'14.sz.Hiv.egysz.bev.'!D9+'15.egysz.bev.ovi'!D9)</f>
        <v>6612000</v>
      </c>
      <c r="E9" s="231">
        <f>SUM('13.sz.önk.egysz.bev.'!E9+'14.sz.Hiv.egysz.bev.'!E9+'15.egysz.bev.ovi'!E9)</f>
        <v>6612000</v>
      </c>
    </row>
    <row r="10" spans="1:5" ht="15" customHeight="1">
      <c r="A10" s="178" t="s">
        <v>670</v>
      </c>
      <c r="B10" s="179" t="s">
        <v>671</v>
      </c>
      <c r="C10" s="231">
        <f>SUM('13.sz.önk.egysz.bev.'!C10+'14.sz.Hiv.egysz.bev.'!C10+'15.egysz.bev.ovi'!C10)</f>
        <v>0</v>
      </c>
      <c r="D10" s="231">
        <f>SUM('13.sz.önk.egysz.bev.'!D10+'14.sz.Hiv.egysz.bev.'!D10+'15.egysz.bev.ovi'!D10)</f>
        <v>4011760</v>
      </c>
      <c r="E10" s="231">
        <f>SUM('13.sz.önk.egysz.bev.'!E10+'14.sz.Hiv.egysz.bev.'!E10+'15.egysz.bev.ovi'!E10)</f>
        <v>3850726</v>
      </c>
    </row>
    <row r="11" spans="1:5" ht="15" customHeight="1">
      <c r="A11" s="178" t="s">
        <v>672</v>
      </c>
      <c r="B11" s="179" t="s">
        <v>673</v>
      </c>
      <c r="C11" s="231">
        <f>SUM('13.sz.önk.egysz.bev.'!C11+'14.sz.Hiv.egysz.bev.'!C11+'15.egysz.bev.ovi'!C11)</f>
        <v>0</v>
      </c>
      <c r="D11" s="231">
        <f>SUM('13.sz.önk.egysz.bev.'!D11+'14.sz.Hiv.egysz.bev.'!D11+'15.egysz.bev.ovi'!D11)</f>
        <v>0</v>
      </c>
      <c r="E11" s="231">
        <f>SUM('13.sz.önk.egysz.bev.'!E11+'14.sz.Hiv.egysz.bev.'!E11+'15.egysz.bev.ovi'!E11)</f>
        <v>0</v>
      </c>
    </row>
    <row r="12" spans="1:5" ht="15" customHeight="1">
      <c r="A12" s="55" t="s">
        <v>44</v>
      </c>
      <c r="B12" s="66" t="s">
        <v>674</v>
      </c>
      <c r="C12" s="233">
        <f>SUM('13.sz.önk.egysz.bev.'!C12+'14.sz.Hiv.egysz.bev.'!C12+'15.egysz.bev.ovi'!C12)</f>
        <v>332277324</v>
      </c>
      <c r="D12" s="233">
        <f>SUM('13.sz.önk.egysz.bev.'!D12+'14.sz.Hiv.egysz.bev.'!D12+'15.egysz.bev.ovi'!D12)</f>
        <v>338674894</v>
      </c>
      <c r="E12" s="233">
        <f>SUM('13.sz.önk.egysz.bev.'!E12+'14.sz.Hiv.egysz.bev.'!E12+'15.egysz.bev.ovi'!E12)</f>
        <v>333415896</v>
      </c>
    </row>
    <row r="13" spans="1:5" ht="15" customHeight="1">
      <c r="A13" s="178" t="s">
        <v>675</v>
      </c>
      <c r="B13" s="179" t="s">
        <v>676</v>
      </c>
      <c r="C13" s="231">
        <f>SUM('13.sz.önk.egysz.bev.'!C13+'14.sz.Hiv.egysz.bev.'!C13+'15.egysz.bev.ovi'!C13)</f>
        <v>0</v>
      </c>
      <c r="D13" s="231">
        <f>SUM('13.sz.önk.egysz.bev.'!D13+'14.sz.Hiv.egysz.bev.'!D13+'15.egysz.bev.ovi'!D13)</f>
        <v>0</v>
      </c>
      <c r="E13" s="231">
        <f>SUM('13.sz.önk.egysz.bev.'!E13+'14.sz.Hiv.egysz.bev.'!E13+'15.egysz.bev.ovi'!E13)</f>
        <v>0</v>
      </c>
    </row>
    <row r="14" spans="1:5" ht="15" customHeight="1">
      <c r="A14" s="178" t="s">
        <v>677</v>
      </c>
      <c r="B14" s="179" t="s">
        <v>678</v>
      </c>
      <c r="C14" s="231">
        <f>SUM('13.sz.önk.egysz.bev.'!C14+'14.sz.Hiv.egysz.bev.'!C14+'15.egysz.bev.ovi'!C14)</f>
        <v>0</v>
      </c>
      <c r="D14" s="231">
        <f>SUM('13.sz.önk.egysz.bev.'!D14+'14.sz.Hiv.egysz.bev.'!D14+'15.egysz.bev.ovi'!D14)</f>
        <v>0</v>
      </c>
      <c r="E14" s="231">
        <f>SUM('13.sz.önk.egysz.bev.'!E14+'14.sz.Hiv.egysz.bev.'!E14+'15.egysz.bev.ovi'!E14)</f>
        <v>0</v>
      </c>
    </row>
    <row r="15" spans="1:5" ht="15" customHeight="1">
      <c r="A15" s="178" t="s">
        <v>6</v>
      </c>
      <c r="B15" s="179" t="s">
        <v>679</v>
      </c>
      <c r="C15" s="231">
        <f>SUM('13.sz.önk.egysz.bev.'!C15+'14.sz.Hiv.egysz.bev.'!C15+'15.egysz.bev.ovi'!C15)</f>
        <v>0</v>
      </c>
      <c r="D15" s="231">
        <f>SUM('13.sz.önk.egysz.bev.'!D15+'14.sz.Hiv.egysz.bev.'!D15+'15.egysz.bev.ovi'!D15)</f>
        <v>0</v>
      </c>
      <c r="E15" s="231">
        <f>SUM('13.sz.önk.egysz.bev.'!E15+'14.sz.Hiv.egysz.bev.'!E15+'15.egysz.bev.ovi'!E15)</f>
        <v>0</v>
      </c>
    </row>
    <row r="16" spans="1:5" ht="15" customHeight="1">
      <c r="A16" s="178" t="s">
        <v>7</v>
      </c>
      <c r="B16" s="179" t="s">
        <v>680</v>
      </c>
      <c r="C16" s="231">
        <f>SUM('13.sz.önk.egysz.bev.'!C16+'14.sz.Hiv.egysz.bev.'!C16+'15.egysz.bev.ovi'!C16)</f>
        <v>0</v>
      </c>
      <c r="D16" s="231">
        <f>SUM('13.sz.önk.egysz.bev.'!D16+'14.sz.Hiv.egysz.bev.'!D16+'15.egysz.bev.ovi'!D16)</f>
        <v>0</v>
      </c>
      <c r="E16" s="231">
        <f>SUM('13.sz.önk.egysz.bev.'!E16+'14.sz.Hiv.egysz.bev.'!E16+'15.egysz.bev.ovi'!E16)</f>
        <v>0</v>
      </c>
    </row>
    <row r="17" spans="1:5" ht="15" customHeight="1">
      <c r="A17" s="178" t="s">
        <v>8</v>
      </c>
      <c r="B17" s="179" t="s">
        <v>681</v>
      </c>
      <c r="C17" s="231">
        <f>SUM('13.sz.önk.egysz.bev.'!C17+'14.sz.Hiv.egysz.bev.'!C17+'15.egysz.bev.ovi'!C17)</f>
        <v>18106000</v>
      </c>
      <c r="D17" s="231">
        <f>SUM('13.sz.önk.egysz.bev.'!D17+'14.sz.Hiv.egysz.bev.'!D17+'15.egysz.bev.ovi'!D17)</f>
        <v>20787398</v>
      </c>
      <c r="E17" s="231">
        <f>SUM('13.sz.önk.egysz.bev.'!E17+'14.sz.Hiv.egysz.bev.'!E17+'15.egysz.bev.ovi'!E17)</f>
        <v>24893322</v>
      </c>
    </row>
    <row r="18" spans="1:5" ht="15" customHeight="1">
      <c r="A18" s="55" t="s">
        <v>45</v>
      </c>
      <c r="B18" s="66" t="s">
        <v>682</v>
      </c>
      <c r="C18" s="233">
        <f>SUM('13.sz.önk.egysz.bev.'!C18+'14.sz.Hiv.egysz.bev.'!C18+'15.egysz.bev.ovi'!C18)</f>
        <v>350383324</v>
      </c>
      <c r="D18" s="233">
        <f>SUM('13.sz.önk.egysz.bev.'!D18+'14.sz.Hiv.egysz.bev.'!D18+'15.egysz.bev.ovi'!D18)</f>
        <v>338988608</v>
      </c>
      <c r="E18" s="233">
        <f>SUM('13.sz.önk.egysz.bev.'!E18+'14.sz.Hiv.egysz.bev.'!E18+'15.egysz.bev.ovi'!E18)</f>
        <v>358309218</v>
      </c>
    </row>
    <row r="19" spans="1:5" ht="15" customHeight="1">
      <c r="A19" s="178" t="s">
        <v>12</v>
      </c>
      <c r="B19" s="179" t="s">
        <v>691</v>
      </c>
      <c r="C19" s="231">
        <f>SUM('13.sz.önk.egysz.bev.'!C19+'14.sz.Hiv.egysz.bev.'!C19+'15.egysz.bev.ovi'!C19)</f>
        <v>0</v>
      </c>
      <c r="D19" s="231">
        <f>SUM('13.sz.önk.egysz.bev.'!D19+'14.sz.Hiv.egysz.bev.'!D19+'15.egysz.bev.ovi'!D19)</f>
        <v>0</v>
      </c>
      <c r="E19" s="231">
        <f>SUM('13.sz.önk.egysz.bev.'!E19+'14.sz.Hiv.egysz.bev.'!E19+'15.egysz.bev.ovi'!E19)</f>
        <v>0</v>
      </c>
    </row>
    <row r="20" spans="1:5" ht="15" customHeight="1">
      <c r="A20" s="178" t="s">
        <v>13</v>
      </c>
      <c r="B20" s="179" t="s">
        <v>692</v>
      </c>
      <c r="C20" s="231">
        <f>SUM('13.sz.önk.egysz.bev.'!C20+'14.sz.Hiv.egysz.bev.'!C20+'15.egysz.bev.ovi'!C20)</f>
        <v>0</v>
      </c>
      <c r="D20" s="231">
        <f>SUM('13.sz.önk.egysz.bev.'!D20+'14.sz.Hiv.egysz.bev.'!D20+'15.egysz.bev.ovi'!D20)</f>
        <v>0</v>
      </c>
      <c r="E20" s="231">
        <f>SUM('13.sz.önk.egysz.bev.'!E20+'14.sz.Hiv.egysz.bev.'!E20+'15.egysz.bev.ovi'!E20)</f>
        <v>0</v>
      </c>
    </row>
    <row r="21" spans="1:5" ht="15" customHeight="1">
      <c r="A21" s="55" t="s">
        <v>47</v>
      </c>
      <c r="B21" s="66" t="s">
        <v>693</v>
      </c>
      <c r="C21" s="231">
        <f>SUM('13.sz.önk.egysz.bev.'!C21+'14.sz.Hiv.egysz.bev.'!C21+'15.egysz.bev.ovi'!C21)</f>
        <v>0</v>
      </c>
      <c r="D21" s="231">
        <f>SUM('13.sz.önk.egysz.bev.'!D21+'14.sz.Hiv.egysz.bev.'!D21+'15.egysz.bev.ovi'!D21)</f>
        <v>0</v>
      </c>
      <c r="E21" s="231">
        <f>SUM('13.sz.önk.egysz.bev.'!E21+'14.sz.Hiv.egysz.bev.'!E21+'15.egysz.bev.ovi'!E21)</f>
        <v>0</v>
      </c>
    </row>
    <row r="22" spans="1:5" ht="15" customHeight="1">
      <c r="A22" s="178" t="s">
        <v>14</v>
      </c>
      <c r="B22" s="179" t="s">
        <v>694</v>
      </c>
      <c r="C22" s="231">
        <f>SUM('13.sz.önk.egysz.bev.'!C22+'14.sz.Hiv.egysz.bev.'!C22+'15.egysz.bev.ovi'!C22)</f>
        <v>0</v>
      </c>
      <c r="D22" s="231">
        <f>SUM('13.sz.önk.egysz.bev.'!D22+'14.sz.Hiv.egysz.bev.'!D22+'15.egysz.bev.ovi'!D22)</f>
        <v>0</v>
      </c>
      <c r="E22" s="231">
        <f>SUM('13.sz.önk.egysz.bev.'!E22+'14.sz.Hiv.egysz.bev.'!E22+'15.egysz.bev.ovi'!E22)</f>
        <v>0</v>
      </c>
    </row>
    <row r="23" spans="1:5" ht="15" customHeight="1">
      <c r="A23" s="178" t="s">
        <v>15</v>
      </c>
      <c r="B23" s="179" t="s">
        <v>695</v>
      </c>
      <c r="C23" s="231">
        <f>SUM('13.sz.önk.egysz.bev.'!C23+'14.sz.Hiv.egysz.bev.'!C23+'15.egysz.bev.ovi'!C23)</f>
        <v>0</v>
      </c>
      <c r="D23" s="231">
        <f>SUM('13.sz.önk.egysz.bev.'!D23+'14.sz.Hiv.egysz.bev.'!D23+'15.egysz.bev.ovi'!D23)</f>
        <v>0</v>
      </c>
      <c r="E23" s="231">
        <f>SUM('13.sz.önk.egysz.bev.'!E23+'14.sz.Hiv.egysz.bev.'!E23+'15.egysz.bev.ovi'!E23)</f>
        <v>0</v>
      </c>
    </row>
    <row r="24" spans="1:5" ht="15" customHeight="1">
      <c r="A24" s="178" t="s">
        <v>16</v>
      </c>
      <c r="B24" s="179" t="s">
        <v>696</v>
      </c>
      <c r="C24" s="231">
        <f>SUM('13.sz.önk.egysz.bev.'!C24+'14.sz.Hiv.egysz.bev.'!C24+'15.egysz.bev.ovi'!C24)</f>
        <v>78000000</v>
      </c>
      <c r="D24" s="231">
        <f>SUM('13.sz.önk.egysz.bev.'!D24+'14.sz.Hiv.egysz.bev.'!D24+'15.egysz.bev.ovi'!D24)</f>
        <v>85755690</v>
      </c>
      <c r="E24" s="231">
        <f>SUM('13.sz.önk.egysz.bev.'!E24+'14.sz.Hiv.egysz.bev.'!E24+'15.egysz.bev.ovi'!E24)</f>
        <v>85112319</v>
      </c>
    </row>
    <row r="25" spans="1:5" ht="15" customHeight="1">
      <c r="A25" s="178" t="s">
        <v>17</v>
      </c>
      <c r="B25" s="179" t="s">
        <v>697</v>
      </c>
      <c r="C25" s="231">
        <f>SUM('13.sz.önk.egysz.bev.'!C25+'14.sz.Hiv.egysz.bev.'!C25+'15.egysz.bev.ovi'!C25)</f>
        <v>65000000</v>
      </c>
      <c r="D25" s="231">
        <f>SUM('13.sz.önk.egysz.bev.'!D25+'14.sz.Hiv.egysz.bev.'!D25+'15.egysz.bev.ovi'!D25)</f>
        <v>65000000</v>
      </c>
      <c r="E25" s="231">
        <f>SUM('13.sz.önk.egysz.bev.'!E25+'14.sz.Hiv.egysz.bev.'!E25+'15.egysz.bev.ovi'!E25)</f>
        <v>73525968</v>
      </c>
    </row>
    <row r="26" spans="1:5" ht="15" customHeight="1">
      <c r="A26" s="178" t="s">
        <v>18</v>
      </c>
      <c r="B26" s="179" t="s">
        <v>700</v>
      </c>
      <c r="C26" s="231">
        <f>SUM('13.sz.önk.egysz.bev.'!C26+'14.sz.Hiv.egysz.bev.'!C26+'15.egysz.bev.ovi'!C26)</f>
        <v>0</v>
      </c>
      <c r="D26" s="231">
        <f>SUM('13.sz.önk.egysz.bev.'!D26+'14.sz.Hiv.egysz.bev.'!D26+'15.egysz.bev.ovi'!D26)</f>
        <v>0</v>
      </c>
      <c r="E26" s="231">
        <f>SUM('13.sz.önk.egysz.bev.'!E26+'14.sz.Hiv.egysz.bev.'!E26+'15.egysz.bev.ovi'!E26)</f>
        <v>0</v>
      </c>
    </row>
    <row r="27" spans="1:5" ht="15" customHeight="1">
      <c r="A27" s="178" t="s">
        <v>701</v>
      </c>
      <c r="B27" s="179" t="s">
        <v>702</v>
      </c>
      <c r="C27" s="231">
        <f>SUM('13.sz.önk.egysz.bev.'!C27+'14.sz.Hiv.egysz.bev.'!C27+'15.egysz.bev.ovi'!C27)</f>
        <v>0</v>
      </c>
      <c r="D27" s="231">
        <f>SUM('13.sz.önk.egysz.bev.'!D27+'14.sz.Hiv.egysz.bev.'!D27+'15.egysz.bev.ovi'!D27)</f>
        <v>0</v>
      </c>
      <c r="E27" s="231">
        <f>SUM('13.sz.önk.egysz.bev.'!E27+'14.sz.Hiv.egysz.bev.'!E27+'15.egysz.bev.ovi'!E27)</f>
        <v>0</v>
      </c>
    </row>
    <row r="28" spans="1:5" ht="15" customHeight="1">
      <c r="A28" s="178" t="s">
        <v>19</v>
      </c>
      <c r="B28" s="179" t="s">
        <v>703</v>
      </c>
      <c r="C28" s="231">
        <f>SUM('13.sz.önk.egysz.bev.'!C28+'14.sz.Hiv.egysz.bev.'!C28+'15.egysz.bev.ovi'!C28)</f>
        <v>19000000</v>
      </c>
      <c r="D28" s="231">
        <f>SUM('13.sz.önk.egysz.bev.'!D28+'14.sz.Hiv.egysz.bev.'!D28+'15.egysz.bev.ovi'!D28)</f>
        <v>19000000</v>
      </c>
      <c r="E28" s="231">
        <f>SUM('13.sz.önk.egysz.bev.'!E28+'14.sz.Hiv.egysz.bev.'!E28+'15.egysz.bev.ovi'!E28)</f>
        <v>21939360</v>
      </c>
    </row>
    <row r="29" spans="1:5" ht="15" customHeight="1">
      <c r="A29" s="178" t="s">
        <v>20</v>
      </c>
      <c r="B29" s="179" t="s">
        <v>708</v>
      </c>
      <c r="C29" s="231">
        <f>SUM('13.sz.önk.egysz.bev.'!C29+'14.sz.Hiv.egysz.bev.'!C29+'15.egysz.bev.ovi'!C29)</f>
        <v>2000000</v>
      </c>
      <c r="D29" s="231">
        <f>SUM('13.sz.önk.egysz.bev.'!D29+'14.sz.Hiv.egysz.bev.'!D29+'15.egysz.bev.ovi'!D29)</f>
        <v>2000000</v>
      </c>
      <c r="E29" s="231">
        <f>SUM('13.sz.önk.egysz.bev.'!E29+'14.sz.Hiv.egysz.bev.'!E29+'15.egysz.bev.ovi'!E29)</f>
        <v>1253600</v>
      </c>
    </row>
    <row r="30" spans="1:5" ht="15" customHeight="1">
      <c r="A30" s="55" t="s">
        <v>48</v>
      </c>
      <c r="B30" s="66" t="s">
        <v>711</v>
      </c>
      <c r="C30" s="231">
        <f>SUM('13.sz.önk.egysz.bev.'!C30+'14.sz.Hiv.egysz.bev.'!C30+'15.egysz.bev.ovi'!C30)</f>
        <v>86000000</v>
      </c>
      <c r="D30" s="231">
        <f>SUM('13.sz.önk.egysz.bev.'!D30+'14.sz.Hiv.egysz.bev.'!D30+'15.egysz.bev.ovi'!D30)</f>
        <v>86000000</v>
      </c>
      <c r="E30" s="231">
        <f>SUM('13.sz.önk.egysz.bev.'!E30+'14.sz.Hiv.egysz.bev.'!E30+'15.egysz.bev.ovi'!E30)</f>
        <v>96718928</v>
      </c>
    </row>
    <row r="31" spans="1:5" ht="15" customHeight="1">
      <c r="A31" s="178" t="s">
        <v>21</v>
      </c>
      <c r="B31" s="179" t="s">
        <v>712</v>
      </c>
      <c r="C31" s="231">
        <f>SUM('13.sz.önk.egysz.bev.'!C31+'14.sz.Hiv.egysz.bev.'!C31+'15.egysz.bev.ovi'!C31)</f>
        <v>0</v>
      </c>
      <c r="D31" s="231">
        <f>SUM('13.sz.önk.egysz.bev.'!D31+'14.sz.Hiv.egysz.bev.'!D31+'15.egysz.bev.ovi'!D31)</f>
        <v>0</v>
      </c>
      <c r="E31" s="231">
        <f>SUM('13.sz.önk.egysz.bev.'!E31+'14.sz.Hiv.egysz.bev.'!E31+'15.egysz.bev.ovi'!E31)</f>
        <v>4275680</v>
      </c>
    </row>
    <row r="32" spans="1:5" ht="15" customHeight="1">
      <c r="A32" s="55" t="s">
        <v>49</v>
      </c>
      <c r="B32" s="66" t="s">
        <v>713</v>
      </c>
      <c r="C32" s="233">
        <f>SUM('13.sz.önk.egysz.bev.'!C32+'14.sz.Hiv.egysz.bev.'!C32+'15.egysz.bev.ovi'!C32)</f>
        <v>164000000</v>
      </c>
      <c r="D32" s="233">
        <f>SUM('13.sz.önk.egysz.bev.'!D32+'14.sz.Hiv.egysz.bev.'!D32+'15.egysz.bev.ovi'!D32)</f>
        <v>171755690</v>
      </c>
      <c r="E32" s="233">
        <f>SUM('13.sz.önk.egysz.bev.'!E32+'14.sz.Hiv.egysz.bev.'!E32+'15.egysz.bev.ovi'!E32)</f>
        <v>186106927</v>
      </c>
    </row>
    <row r="33" spans="1:5" ht="15" customHeight="1">
      <c r="A33" s="181" t="s">
        <v>714</v>
      </c>
      <c r="B33" s="179" t="s">
        <v>715</v>
      </c>
      <c r="C33" s="231">
        <f>SUM('13.sz.önk.egysz.bev.'!C33+'14.sz.Hiv.egysz.bev.'!C33+'15.egysz.bev.ovi'!C33)</f>
        <v>20000000</v>
      </c>
      <c r="D33" s="231">
        <f>SUM('13.sz.önk.egysz.bev.'!D33+'14.sz.Hiv.egysz.bev.'!D33+'15.egysz.bev.ovi'!D33)</f>
        <v>20200000</v>
      </c>
      <c r="E33" s="231">
        <f>SUM('13.sz.önk.egysz.bev.'!E33+'14.sz.Hiv.egysz.bev.'!E33+'15.egysz.bev.ovi'!E33)</f>
        <v>6971997</v>
      </c>
    </row>
    <row r="34" spans="1:5" ht="15" customHeight="1">
      <c r="A34" s="181" t="s">
        <v>22</v>
      </c>
      <c r="B34" s="179" t="s">
        <v>716</v>
      </c>
      <c r="C34" s="231">
        <f>SUM('13.sz.önk.egysz.bev.'!C34+'14.sz.Hiv.egysz.bev.'!C34+'15.egysz.bev.ovi'!C34)</f>
        <v>13615101</v>
      </c>
      <c r="D34" s="231">
        <f>SUM('13.sz.önk.egysz.bev.'!D34+'14.sz.Hiv.egysz.bev.'!D34+'15.egysz.bev.ovi'!D34)</f>
        <v>13615101</v>
      </c>
      <c r="E34" s="231">
        <f>SUM('13.sz.önk.egysz.bev.'!E34+'14.sz.Hiv.egysz.bev.'!E34+'15.egysz.bev.ovi'!E34)</f>
        <v>19741930</v>
      </c>
    </row>
    <row r="35" spans="1:5" ht="15" customHeight="1">
      <c r="A35" s="181" t="s">
        <v>23</v>
      </c>
      <c r="B35" s="179" t="s">
        <v>717</v>
      </c>
      <c r="C35" s="231">
        <f>SUM('13.sz.önk.egysz.bev.'!C35+'14.sz.Hiv.egysz.bev.'!C35+'15.egysz.bev.ovi'!C35)</f>
        <v>6000000</v>
      </c>
      <c r="D35" s="231">
        <f>SUM('13.sz.önk.egysz.bev.'!D35+'14.sz.Hiv.egysz.bev.'!D35+'15.egysz.bev.ovi'!D35)</f>
        <v>6000000</v>
      </c>
      <c r="E35" s="231">
        <f>SUM('13.sz.önk.egysz.bev.'!E35+'14.sz.Hiv.egysz.bev.'!E35+'15.egysz.bev.ovi'!E35)</f>
        <v>6700514</v>
      </c>
    </row>
    <row r="36" spans="1:5" ht="15" customHeight="1">
      <c r="A36" s="181" t="s">
        <v>24</v>
      </c>
      <c r="B36" s="179" t="s">
        <v>718</v>
      </c>
      <c r="C36" s="231">
        <f>SUM('13.sz.önk.egysz.bev.'!C36+'14.sz.Hiv.egysz.bev.'!C36+'15.egysz.bev.ovi'!C36)</f>
        <v>600000</v>
      </c>
      <c r="D36" s="231">
        <f>SUM('13.sz.önk.egysz.bev.'!D36+'14.sz.Hiv.egysz.bev.'!D36+'15.egysz.bev.ovi'!D36)</f>
        <v>600000</v>
      </c>
      <c r="E36" s="231">
        <f>SUM('13.sz.önk.egysz.bev.'!E36+'14.sz.Hiv.egysz.bev.'!E36+'15.egysz.bev.ovi'!E36)</f>
        <v>357939</v>
      </c>
    </row>
    <row r="37" spans="1:5" ht="15" customHeight="1">
      <c r="A37" s="181" t="s">
        <v>719</v>
      </c>
      <c r="B37" s="179" t="s">
        <v>720</v>
      </c>
      <c r="C37" s="231">
        <f>SUM('13.sz.önk.egysz.bev.'!C37+'14.sz.Hiv.egysz.bev.'!C37+'15.egysz.bev.ovi'!C37)</f>
        <v>6000000</v>
      </c>
      <c r="D37" s="231">
        <f>SUM('13.sz.önk.egysz.bev.'!D37+'14.sz.Hiv.egysz.bev.'!D37+'15.egysz.bev.ovi'!D37)</f>
        <v>19259000</v>
      </c>
      <c r="E37" s="231">
        <f>SUM('13.sz.önk.egysz.bev.'!E37+'14.sz.Hiv.egysz.bev.'!E37+'15.egysz.bev.ovi'!E37)</f>
        <v>13048186</v>
      </c>
    </row>
    <row r="38" spans="1:5" ht="15" customHeight="1">
      <c r="A38" s="181" t="s">
        <v>721</v>
      </c>
      <c r="B38" s="179" t="s">
        <v>722</v>
      </c>
      <c r="C38" s="231">
        <f>SUM('13.sz.önk.egysz.bev.'!C38+'14.sz.Hiv.egysz.bev.'!C38+'15.egysz.bev.ovi'!C38)</f>
        <v>12000000</v>
      </c>
      <c r="D38" s="231">
        <f>SUM('13.sz.önk.egysz.bev.'!D38+'14.sz.Hiv.egysz.bev.'!D38+'15.egysz.bev.ovi'!D38)</f>
        <v>15510000</v>
      </c>
      <c r="E38" s="231">
        <f>SUM('13.sz.önk.egysz.bev.'!E38+'14.sz.Hiv.egysz.bev.'!E38+'15.egysz.bev.ovi'!E38)</f>
        <v>7895711</v>
      </c>
    </row>
    <row r="39" spans="1:5" ht="15" customHeight="1">
      <c r="A39" s="181" t="s">
        <v>723</v>
      </c>
      <c r="B39" s="179" t="s">
        <v>724</v>
      </c>
      <c r="C39" s="231">
        <f>SUM('13.sz.önk.egysz.bev.'!C39+'14.sz.Hiv.egysz.bev.'!C39+'15.egysz.bev.ovi'!C39)</f>
        <v>0</v>
      </c>
      <c r="D39" s="231">
        <f>SUM('13.sz.önk.egysz.bev.'!D39+'14.sz.Hiv.egysz.bev.'!D39+'15.egysz.bev.ovi'!D39)</f>
        <v>1000</v>
      </c>
      <c r="E39" s="231">
        <f>SUM('13.sz.önk.egysz.bev.'!E39+'14.sz.Hiv.egysz.bev.'!E39+'15.egysz.bev.ovi'!E39)</f>
        <v>56</v>
      </c>
    </row>
    <row r="40" spans="1:5" ht="15" customHeight="1">
      <c r="A40" s="181" t="s">
        <v>25</v>
      </c>
      <c r="B40" s="179" t="s">
        <v>725</v>
      </c>
      <c r="C40" s="231">
        <f>SUM('13.sz.önk.egysz.bev.'!C40+'14.sz.Hiv.egysz.bev.'!C40+'15.egysz.bev.ovi'!C40)</f>
        <v>0</v>
      </c>
      <c r="D40" s="231">
        <f>SUM('13.sz.önk.egysz.bev.'!D40+'14.sz.Hiv.egysz.bev.'!D40+'15.egysz.bev.ovi'!D40)</f>
        <v>0</v>
      </c>
      <c r="E40" s="231">
        <f>SUM('13.sz.önk.egysz.bev.'!E40+'14.sz.Hiv.egysz.bev.'!E40+'15.egysz.bev.ovi'!E40)</f>
        <v>5797</v>
      </c>
    </row>
    <row r="41" spans="1:5" ht="15" customHeight="1">
      <c r="A41" s="181" t="s">
        <v>26</v>
      </c>
      <c r="B41" s="179" t="s">
        <v>726</v>
      </c>
      <c r="C41" s="231">
        <f>SUM('13.sz.önk.egysz.bev.'!C41+'14.sz.Hiv.egysz.bev.'!C41+'15.egysz.bev.ovi'!C41)</f>
        <v>0</v>
      </c>
      <c r="D41" s="231">
        <f>SUM('13.sz.önk.egysz.bev.'!D41+'14.sz.Hiv.egysz.bev.'!D41+'15.egysz.bev.ovi'!D41)</f>
        <v>20000</v>
      </c>
      <c r="E41" s="231">
        <f>SUM('13.sz.önk.egysz.bev.'!E41+'14.sz.Hiv.egysz.bev.'!E41+'15.egysz.bev.ovi'!E41)</f>
        <v>1821153</v>
      </c>
    </row>
    <row r="42" spans="1:5" ht="15" customHeight="1">
      <c r="A42" s="181" t="s">
        <v>906</v>
      </c>
      <c r="B42" s="179" t="s">
        <v>727</v>
      </c>
      <c r="C42" s="231">
        <f>SUM('13.sz.önk.egysz.bev.'!C42+'14.sz.Hiv.egysz.bev.'!C42+'15.egysz.bev.ovi'!C42)</f>
        <v>0</v>
      </c>
      <c r="D42" s="231">
        <f>SUM('13.sz.önk.egysz.bev.'!D42+'14.sz.Hiv.egysz.bev.'!D42+'15.egysz.bev.ovi'!D42)</f>
        <v>10000</v>
      </c>
      <c r="E42" s="231">
        <f>SUM('13.sz.önk.egysz.bev.'!E42+'14.sz.Hiv.egysz.bev.'!E42+'15.egysz.bev.ovi'!E42)</f>
        <v>310000</v>
      </c>
    </row>
    <row r="43" spans="1:5" ht="15" customHeight="1">
      <c r="A43" s="181" t="s">
        <v>27</v>
      </c>
      <c r="B43" s="179" t="s">
        <v>244</v>
      </c>
      <c r="C43" s="231">
        <f>SUM('13.sz.önk.egysz.bev.'!C43+'14.sz.Hiv.egysz.bev.'!C43+'15.egysz.bev.ovi'!C43)</f>
        <v>1400000</v>
      </c>
      <c r="D43" s="231">
        <f>SUM('13.sz.önk.egysz.bev.'!D43+'14.sz.Hiv.egysz.bev.'!D43+'15.egysz.bev.ovi'!D43)</f>
        <v>18400000</v>
      </c>
      <c r="E43" s="231">
        <f>SUM('13.sz.önk.egysz.bev.'!E43+'14.sz.Hiv.egysz.bev.'!E43+'15.egysz.bev.ovi'!E43)</f>
        <v>17337714</v>
      </c>
    </row>
    <row r="44" spans="1:5" ht="15" customHeight="1">
      <c r="A44" s="58" t="s">
        <v>50</v>
      </c>
      <c r="B44" s="66" t="s">
        <v>728</v>
      </c>
      <c r="C44" s="233">
        <f>SUM('13.sz.önk.egysz.bev.'!C44+'14.sz.Hiv.egysz.bev.'!C44+'15.egysz.bev.ovi'!C44)</f>
        <v>59615101</v>
      </c>
      <c r="D44" s="233">
        <f>SUM('13.sz.önk.egysz.bev.'!D44+'14.sz.Hiv.egysz.bev.'!D44+'15.egysz.bev.ovi'!D44)</f>
        <v>59615101</v>
      </c>
      <c r="E44" s="233">
        <f>SUM('13.sz.önk.egysz.bev.'!E44+'14.sz.Hiv.egysz.bev.'!E44+'15.egysz.bev.ovi'!E44)</f>
        <v>41914824</v>
      </c>
    </row>
    <row r="45" spans="1:5" ht="15" customHeight="1">
      <c r="A45" s="181" t="s">
        <v>737</v>
      </c>
      <c r="B45" s="179" t="s">
        <v>738</v>
      </c>
      <c r="C45" s="231">
        <f>SUM('13.sz.önk.egysz.bev.'!C45+'14.sz.Hiv.egysz.bev.'!C45+'15.egysz.bev.ovi'!C45)</f>
        <v>0</v>
      </c>
      <c r="D45" s="231">
        <f>SUM('13.sz.önk.egysz.bev.'!D45+'14.sz.Hiv.egysz.bev.'!D45+'15.egysz.bev.ovi'!D45)</f>
        <v>0</v>
      </c>
      <c r="E45" s="231">
        <f>SUM('13.sz.önk.egysz.bev.'!E45+'14.sz.Hiv.egysz.bev.'!E45+'15.egysz.bev.ovi'!E45)</f>
        <v>0</v>
      </c>
    </row>
    <row r="46" spans="1:5" ht="15" customHeight="1">
      <c r="A46" s="178" t="s">
        <v>31</v>
      </c>
      <c r="B46" s="179" t="s">
        <v>739</v>
      </c>
      <c r="C46" s="231">
        <f>SUM('13.sz.önk.egysz.bev.'!C46+'14.sz.Hiv.egysz.bev.'!C46+'15.egysz.bev.ovi'!C46)</f>
        <v>0</v>
      </c>
      <c r="D46" s="231">
        <f>SUM('13.sz.önk.egysz.bev.'!D46+'14.sz.Hiv.egysz.bev.'!D46+'15.egysz.bev.ovi'!D46)</f>
        <v>0</v>
      </c>
      <c r="E46" s="231">
        <f>SUM('13.sz.önk.egysz.bev.'!E46+'14.sz.Hiv.egysz.bev.'!E46+'15.egysz.bev.ovi'!E46)</f>
        <v>0</v>
      </c>
    </row>
    <row r="47" spans="1:5" ht="15" customHeight="1">
      <c r="A47" s="181" t="s">
        <v>32</v>
      </c>
      <c r="B47" s="179" t="s">
        <v>740</v>
      </c>
      <c r="C47" s="231">
        <f>SUM('13.sz.önk.egysz.bev.'!C47+'14.sz.Hiv.egysz.bev.'!C47+'15.egysz.bev.ovi'!C47)</f>
        <v>0</v>
      </c>
      <c r="D47" s="231">
        <f>SUM('13.sz.önk.egysz.bev.'!D47+'14.sz.Hiv.egysz.bev.'!D47+'15.egysz.bev.ovi'!D47)</f>
        <v>0</v>
      </c>
      <c r="E47" s="231">
        <f>SUM('13.sz.önk.egysz.bev.'!E47+'14.sz.Hiv.egysz.bev.'!E47+'15.egysz.bev.ovi'!E47)</f>
        <v>0</v>
      </c>
    </row>
    <row r="48" spans="1:5" ht="15" customHeight="1">
      <c r="A48" s="181" t="s">
        <v>932</v>
      </c>
      <c r="B48" s="179" t="s">
        <v>665</v>
      </c>
      <c r="C48" s="231">
        <f>SUM('13.sz.önk.egysz.bev.'!C48+'14.sz.Hiv.egysz.bev.'!C48+'15.egysz.bev.ovi'!C48)</f>
        <v>32463309</v>
      </c>
      <c r="D48" s="231">
        <f>SUM('13.sz.önk.egysz.bev.'!D48+'14.sz.Hiv.egysz.bev.'!D48+'15.egysz.bev.ovi'!D48)</f>
        <v>32463309</v>
      </c>
      <c r="E48" s="231">
        <f>SUM('13.sz.önk.egysz.bev.'!E48+'14.sz.Hiv.egysz.bev.'!E48+'15.egysz.bev.ovi'!E48)</f>
        <v>33342193</v>
      </c>
    </row>
    <row r="49" spans="1:5" ht="15" customHeight="1">
      <c r="A49" s="55" t="s">
        <v>52</v>
      </c>
      <c r="B49" s="66" t="s">
        <v>741</v>
      </c>
      <c r="C49" s="233">
        <f>SUM('13.sz.önk.egysz.bev.'!C49+'14.sz.Hiv.egysz.bev.'!C49+'15.egysz.bev.ovi'!C49)</f>
        <v>32463309</v>
      </c>
      <c r="D49" s="233">
        <f>SUM('13.sz.önk.egysz.bev.'!D49+'14.sz.Hiv.egysz.bev.'!D49+'15.egysz.bev.ovi'!D49)</f>
        <v>32463309</v>
      </c>
      <c r="E49" s="233">
        <f>SUM('13.sz.önk.egysz.bev.'!E49+'14.sz.Hiv.egysz.bev.'!E49+'15.egysz.bev.ovi'!E49)</f>
        <v>33342193</v>
      </c>
    </row>
    <row r="50" spans="1:5" s="397" customFormat="1" ht="15" customHeight="1">
      <c r="A50" s="357" t="s">
        <v>113</v>
      </c>
      <c r="B50" s="358"/>
      <c r="C50" s="231">
        <f>SUM('13.sz.önk.egysz.bev.'!C50+'14.sz.Hiv.egysz.bev.'!C50+'15.egysz.bev.ovi'!C50)</f>
        <v>0</v>
      </c>
      <c r="D50" s="231">
        <f>SUM('13.sz.önk.egysz.bev.'!D50+'14.sz.Hiv.egysz.bev.'!D50+'15.egysz.bev.ovi'!D50)</f>
        <v>0</v>
      </c>
      <c r="E50" s="231">
        <f>SUM('13.sz.önk.egysz.bev.'!E50+'14.sz.Hiv.egysz.bev.'!E50+'15.egysz.bev.ovi'!E50)</f>
        <v>0</v>
      </c>
    </row>
    <row r="51" spans="1:5" ht="15" customHeight="1">
      <c r="A51" s="178" t="s">
        <v>683</v>
      </c>
      <c r="B51" s="179" t="s">
        <v>684</v>
      </c>
      <c r="C51" s="231">
        <f>SUM('13.sz.önk.egysz.bev.'!C51+'14.sz.Hiv.egysz.bev.'!C51+'15.egysz.bev.ovi'!C51)</f>
        <v>350000000</v>
      </c>
      <c r="D51" s="231">
        <f>SUM('13.sz.önk.egysz.bev.'!D51+'14.sz.Hiv.egysz.bev.'!D51+'15.egysz.bev.ovi'!D51)</f>
        <v>409102846</v>
      </c>
      <c r="E51" s="231">
        <f>SUM('13.sz.önk.egysz.bev.'!E51+'14.sz.Hiv.egysz.bev.'!E51+'15.egysz.bev.ovi'!E51)</f>
        <v>438813131</v>
      </c>
    </row>
    <row r="52" spans="1:5" ht="15" customHeight="1">
      <c r="A52" s="178" t="s">
        <v>685</v>
      </c>
      <c r="B52" s="179" t="s">
        <v>686</v>
      </c>
      <c r="C52" s="231">
        <f>SUM('13.sz.önk.egysz.bev.'!C52+'14.sz.Hiv.egysz.bev.'!C52+'15.egysz.bev.ovi'!C52)</f>
        <v>0</v>
      </c>
      <c r="D52" s="231">
        <f>SUM('13.sz.önk.egysz.bev.'!D52+'14.sz.Hiv.egysz.bev.'!D52+'15.egysz.bev.ovi'!D52)</f>
        <v>0</v>
      </c>
      <c r="E52" s="231">
        <f>SUM('13.sz.önk.egysz.bev.'!E52+'14.sz.Hiv.egysz.bev.'!E52+'15.egysz.bev.ovi'!E52)</f>
        <v>0</v>
      </c>
    </row>
    <row r="53" spans="1:5" ht="15" customHeight="1">
      <c r="A53" s="178" t="s">
        <v>9</v>
      </c>
      <c r="B53" s="179" t="s">
        <v>687</v>
      </c>
      <c r="C53" s="231">
        <f>SUM('13.sz.önk.egysz.bev.'!C53+'14.sz.Hiv.egysz.bev.'!C53+'15.egysz.bev.ovi'!C53)</f>
        <v>0</v>
      </c>
      <c r="D53" s="231">
        <f>SUM('13.sz.önk.egysz.bev.'!D53+'14.sz.Hiv.egysz.bev.'!D53+'15.egysz.bev.ovi'!D53)</f>
        <v>0</v>
      </c>
      <c r="E53" s="231">
        <f>SUM('13.sz.önk.egysz.bev.'!E53+'14.sz.Hiv.egysz.bev.'!E53+'15.egysz.bev.ovi'!E53)</f>
        <v>0</v>
      </c>
    </row>
    <row r="54" spans="1:5" ht="15" customHeight="1">
      <c r="A54" s="178" t="s">
        <v>10</v>
      </c>
      <c r="B54" s="179" t="s">
        <v>688</v>
      </c>
      <c r="C54" s="231">
        <f>SUM('13.sz.önk.egysz.bev.'!C54+'14.sz.Hiv.egysz.bev.'!C54+'15.egysz.bev.ovi'!C54)</f>
        <v>0</v>
      </c>
      <c r="D54" s="231">
        <f>SUM('13.sz.önk.egysz.bev.'!D54+'14.sz.Hiv.egysz.bev.'!D54+'15.egysz.bev.ovi'!D54)</f>
        <v>0</v>
      </c>
      <c r="E54" s="231">
        <f>SUM('13.sz.önk.egysz.bev.'!E54+'14.sz.Hiv.egysz.bev.'!E54+'15.egysz.bev.ovi'!E54)</f>
        <v>0</v>
      </c>
    </row>
    <row r="55" spans="1:5" ht="15" customHeight="1">
      <c r="A55" s="178" t="s">
        <v>11</v>
      </c>
      <c r="B55" s="179" t="s">
        <v>689</v>
      </c>
      <c r="C55" s="231">
        <f>SUM('13.sz.önk.egysz.bev.'!C55+'14.sz.Hiv.egysz.bev.'!C55+'15.egysz.bev.ovi'!C55)</f>
        <v>0</v>
      </c>
      <c r="D55" s="231">
        <f>SUM('13.sz.önk.egysz.bev.'!D55+'14.sz.Hiv.egysz.bev.'!D55+'15.egysz.bev.ovi'!D55)</f>
        <v>576000</v>
      </c>
      <c r="E55" s="231">
        <f>SUM('13.sz.önk.egysz.bev.'!E55+'14.sz.Hiv.egysz.bev.'!E55+'15.egysz.bev.ovi'!E55)</f>
        <v>576000</v>
      </c>
    </row>
    <row r="56" spans="1:5" ht="15" customHeight="1">
      <c r="A56" s="55" t="s">
        <v>46</v>
      </c>
      <c r="B56" s="66" t="s">
        <v>690</v>
      </c>
      <c r="C56" s="233">
        <f>SUM(C51:C55)</f>
        <v>350000000</v>
      </c>
      <c r="D56" s="233">
        <f>SUM('13.sz.önk.egysz.bev.'!D56+'14.sz.Hiv.egysz.bev.'!D56+'15.egysz.bev.ovi'!D56)</f>
        <v>409678846</v>
      </c>
      <c r="E56" s="233">
        <f>SUM('13.sz.önk.egysz.bev.'!E56+'14.sz.Hiv.egysz.bev.'!E56+'15.egysz.bev.ovi'!E56)</f>
        <v>439389131</v>
      </c>
    </row>
    <row r="57" spans="1:5" ht="15" customHeight="1">
      <c r="A57" s="181" t="s">
        <v>28</v>
      </c>
      <c r="B57" s="179" t="s">
        <v>729</v>
      </c>
      <c r="C57" s="231">
        <f>SUM('13.sz.önk.egysz.bev.'!C57+'14.sz.Hiv.egysz.bev.'!C57+'15.egysz.bev.ovi'!C57)</f>
        <v>0</v>
      </c>
      <c r="D57" s="231">
        <f>SUM('13.sz.önk.egysz.bev.'!D57+'14.sz.Hiv.egysz.bev.'!D57+'15.egysz.bev.ovi'!D57)</f>
        <v>0</v>
      </c>
      <c r="E57" s="231">
        <f>SUM('13.sz.önk.egysz.bev.'!E57+'14.sz.Hiv.egysz.bev.'!E57+'15.egysz.bev.ovi'!E57)</f>
        <v>0</v>
      </c>
    </row>
    <row r="58" spans="1:5" ht="15" customHeight="1">
      <c r="A58" s="181" t="s">
        <v>29</v>
      </c>
      <c r="B58" s="179" t="s">
        <v>730</v>
      </c>
      <c r="C58" s="231">
        <f>SUM('13.sz.önk.egysz.bev.'!C58+'14.sz.Hiv.egysz.bev.'!C58+'15.egysz.bev.ovi'!C58)</f>
        <v>220000</v>
      </c>
      <c r="D58" s="231">
        <f>SUM('13.sz.önk.egysz.bev.'!D58+'14.sz.Hiv.egysz.bev.'!D58+'15.egysz.bev.ovi'!D58)</f>
        <v>220000</v>
      </c>
      <c r="E58" s="231">
        <f>SUM('13.sz.önk.egysz.bev.'!E58+'14.sz.Hiv.egysz.bev.'!E58+'15.egysz.bev.ovi'!E58)</f>
        <v>378030</v>
      </c>
    </row>
    <row r="59" spans="1:5" ht="15" customHeight="1">
      <c r="A59" s="181" t="s">
        <v>731</v>
      </c>
      <c r="B59" s="179" t="s">
        <v>732</v>
      </c>
      <c r="C59" s="231">
        <f>SUM('13.sz.önk.egysz.bev.'!C59+'14.sz.Hiv.egysz.bev.'!C59+'15.egysz.bev.ovi'!C59)</f>
        <v>0</v>
      </c>
      <c r="D59" s="231">
        <f>SUM('13.sz.önk.egysz.bev.'!D59+'14.sz.Hiv.egysz.bev.'!D59+'15.egysz.bev.ovi'!D59)</f>
        <v>0</v>
      </c>
      <c r="E59" s="231">
        <f>SUM('13.sz.önk.egysz.bev.'!E59+'14.sz.Hiv.egysz.bev.'!E59+'15.egysz.bev.ovi'!E59)</f>
        <v>0</v>
      </c>
    </row>
    <row r="60" spans="1:5" ht="15" customHeight="1">
      <c r="A60" s="181" t="s">
        <v>30</v>
      </c>
      <c r="B60" s="179" t="s">
        <v>733</v>
      </c>
      <c r="C60" s="231">
        <f>SUM('13.sz.önk.egysz.bev.'!C60+'14.sz.Hiv.egysz.bev.'!C60+'15.egysz.bev.ovi'!C60)</f>
        <v>0</v>
      </c>
      <c r="D60" s="231">
        <f>SUM('13.sz.önk.egysz.bev.'!D60+'14.sz.Hiv.egysz.bev.'!D60+'15.egysz.bev.ovi'!D60)</f>
        <v>0</v>
      </c>
      <c r="E60" s="231">
        <f>SUM('13.sz.önk.egysz.bev.'!E60+'14.sz.Hiv.egysz.bev.'!E60+'15.egysz.bev.ovi'!E60)</f>
        <v>0</v>
      </c>
    </row>
    <row r="61" spans="1:5" ht="15" customHeight="1">
      <c r="A61" s="181" t="s">
        <v>734</v>
      </c>
      <c r="B61" s="179" t="s">
        <v>735</v>
      </c>
      <c r="C61" s="231">
        <f>SUM('13.sz.önk.egysz.bev.'!C61+'14.sz.Hiv.egysz.bev.'!C61+'15.egysz.bev.ovi'!C61)</f>
        <v>0</v>
      </c>
      <c r="D61" s="231">
        <f>SUM('13.sz.önk.egysz.bev.'!D61+'14.sz.Hiv.egysz.bev.'!D61+'15.egysz.bev.ovi'!D61)</f>
        <v>0</v>
      </c>
      <c r="E61" s="231">
        <f>SUM('13.sz.önk.egysz.bev.'!E61+'14.sz.Hiv.egysz.bev.'!E61+'15.egysz.bev.ovi'!E61)</f>
        <v>0</v>
      </c>
    </row>
    <row r="62" spans="1:5" ht="15" customHeight="1">
      <c r="A62" s="55" t="s">
        <v>51</v>
      </c>
      <c r="B62" s="66" t="s">
        <v>736</v>
      </c>
      <c r="C62" s="233">
        <f>SUM('13.sz.önk.egysz.bev.'!C62+'14.sz.Hiv.egysz.bev.'!C62+'15.egysz.bev.ovi'!C62)</f>
        <v>220000</v>
      </c>
      <c r="D62" s="233">
        <f>SUM('13.sz.önk.egysz.bev.'!D62+'14.sz.Hiv.egysz.bev.'!D62+'15.egysz.bev.ovi'!D62)</f>
        <v>220000</v>
      </c>
      <c r="E62" s="233">
        <f>SUM('13.sz.önk.egysz.bev.'!E62+'14.sz.Hiv.egysz.bev.'!E62+'15.egysz.bev.ovi'!E62)</f>
        <v>378030</v>
      </c>
    </row>
    <row r="63" spans="1:5" ht="15" customHeight="1">
      <c r="A63" s="181" t="s">
        <v>742</v>
      </c>
      <c r="B63" s="179" t="s">
        <v>743</v>
      </c>
      <c r="C63" s="231">
        <f>SUM('13.sz.önk.egysz.bev.'!C63+'14.sz.Hiv.egysz.bev.'!C63+'15.egysz.bev.ovi'!C63)</f>
        <v>0</v>
      </c>
      <c r="D63" s="231">
        <f>SUM('13.sz.önk.egysz.bev.'!D63+'14.sz.Hiv.egysz.bev.'!D63+'15.egysz.bev.ovi'!D63)</f>
        <v>0</v>
      </c>
      <c r="E63" s="231">
        <f>SUM('13.sz.önk.egysz.bev.'!E63+'14.sz.Hiv.egysz.bev.'!E63+'15.egysz.bev.ovi'!E63)</f>
        <v>0</v>
      </c>
    </row>
    <row r="64" spans="1:5" ht="15" customHeight="1">
      <c r="A64" s="178" t="s">
        <v>33</v>
      </c>
      <c r="B64" s="179" t="s">
        <v>744</v>
      </c>
      <c r="C64" s="231">
        <f>SUM('13.sz.önk.egysz.bev.'!C64+'14.sz.Hiv.egysz.bev.'!C64+'15.egysz.bev.ovi'!C64)</f>
        <v>0</v>
      </c>
      <c r="D64" s="231">
        <f>SUM('13.sz.önk.egysz.bev.'!D64+'14.sz.Hiv.egysz.bev.'!D64+'15.egysz.bev.ovi'!D64)</f>
        <v>0</v>
      </c>
      <c r="E64" s="231">
        <f>SUM('13.sz.önk.egysz.bev.'!E64+'14.sz.Hiv.egysz.bev.'!E64+'15.egysz.bev.ovi'!E64)</f>
        <v>0</v>
      </c>
    </row>
    <row r="65" spans="1:5" ht="15" customHeight="1">
      <c r="A65" s="181" t="s">
        <v>34</v>
      </c>
      <c r="B65" s="179" t="s">
        <v>745</v>
      </c>
      <c r="C65" s="231">
        <f>SUM('13.sz.önk.egysz.bev.'!C65+'14.sz.Hiv.egysz.bev.'!C65+'15.egysz.bev.ovi'!C65)</f>
        <v>0</v>
      </c>
      <c r="D65" s="231">
        <f>SUM('13.sz.önk.egysz.bev.'!D65+'14.sz.Hiv.egysz.bev.'!D65+'15.egysz.bev.ovi'!D65)</f>
        <v>0</v>
      </c>
      <c r="E65" s="231">
        <f>SUM('13.sz.önk.egysz.bev.'!E65+'14.sz.Hiv.egysz.bev.'!E65+'15.egysz.bev.ovi'!E65)</f>
        <v>273814</v>
      </c>
    </row>
    <row r="66" spans="1:5" ht="15" customHeight="1">
      <c r="A66" s="55" t="s">
        <v>54</v>
      </c>
      <c r="B66" s="66" t="s">
        <v>746</v>
      </c>
      <c r="C66" s="231">
        <f>SUM('13.sz.önk.egysz.bev.'!C66+'14.sz.Hiv.egysz.bev.'!C66+'15.egysz.bev.ovi'!C66)</f>
        <v>0</v>
      </c>
      <c r="D66" s="231">
        <f>SUM('13.sz.önk.egysz.bev.'!D66+'14.sz.Hiv.egysz.bev.'!D66+'15.egysz.bev.ovi'!D66)</f>
        <v>0</v>
      </c>
      <c r="E66" s="231">
        <f>SUM('13.sz.önk.egysz.bev.'!E66+'14.sz.Hiv.egysz.bev.'!E66+'15.egysz.bev.ovi'!E66)</f>
        <v>273814</v>
      </c>
    </row>
    <row r="67" spans="1:5" s="397" customFormat="1" ht="15" customHeight="1">
      <c r="A67" s="357" t="s">
        <v>112</v>
      </c>
      <c r="B67" s="358"/>
      <c r="C67" s="456">
        <f>SUM('13.sz.önk.egysz.bev.'!C67+'14.sz.Hiv.egysz.bev.'!C67+'15.egysz.bev.ovi'!C67)</f>
        <v>0</v>
      </c>
      <c r="D67" s="456">
        <f>SUM('13.sz.önk.egysz.bev.'!D67+'14.sz.Hiv.egysz.bev.'!D67+'15.egysz.bev.ovi'!D67)</f>
        <v>17000000</v>
      </c>
      <c r="E67" s="456">
        <f>SUM('13.sz.önk.egysz.bev.'!E67+'14.sz.Hiv.egysz.bev.'!E67+'15.egysz.bev.ovi'!E67)</f>
        <v>16138092</v>
      </c>
    </row>
    <row r="68" spans="1:5" s="405" customFormat="1" ht="14.25">
      <c r="A68" s="361" t="s">
        <v>53</v>
      </c>
      <c r="B68" s="362" t="s">
        <v>747</v>
      </c>
      <c r="C68" s="363">
        <f>SUM(C18+C32+C44+C49+C56+C62+C66)</f>
        <v>956681734</v>
      </c>
      <c r="D68" s="363">
        <f>SUM('13.sz.önk.egysz.bev.'!D68+'14.sz.Hiv.egysz.bev.'!D68+'15.egysz.bev.ovi'!D68)</f>
        <v>766625288</v>
      </c>
      <c r="E68" s="363">
        <f>SUM('13.sz.önk.egysz.bev.'!E68+'14.sz.Hiv.egysz.bev.'!E68+'15.egysz.bev.ovi'!E68)</f>
        <v>1059714137</v>
      </c>
    </row>
    <row r="69" spans="1:5" s="413" customFormat="1" ht="14.25">
      <c r="A69" s="410" t="s">
        <v>164</v>
      </c>
      <c r="B69" s="411"/>
      <c r="C69" s="419">
        <f>SUM('13.sz.önk.egysz.bev.'!C69+'14.sz.Hiv.egysz.bev.'!C69+'15.egysz.bev.ovi'!C69)</f>
        <v>0</v>
      </c>
      <c r="D69" s="419">
        <f>SUM('13.sz.önk.egysz.bev.'!D69+'14.sz.Hiv.egysz.bev.'!D69+'15.egysz.bev.ovi'!D69)</f>
        <v>0</v>
      </c>
      <c r="E69" s="419">
        <f>SUM('13.sz.önk.egysz.bev.'!E69+'14.sz.Hiv.egysz.bev.'!E69+'15.egysz.bev.ovi'!E69)</f>
        <v>0</v>
      </c>
    </row>
    <row r="70" spans="1:5" s="413" customFormat="1" ht="14.25">
      <c r="A70" s="410" t="s">
        <v>165</v>
      </c>
      <c r="B70" s="411"/>
      <c r="C70" s="419">
        <f>SUM('13.sz.önk.egysz.bev.'!C70+'14.sz.Hiv.egysz.bev.'!C70+'15.egysz.bev.ovi'!C70)</f>
        <v>0</v>
      </c>
      <c r="D70" s="419">
        <f>SUM('13.sz.önk.egysz.bev.'!D70+'14.sz.Hiv.egysz.bev.'!D70+'15.egysz.bev.ovi'!D70)</f>
        <v>0</v>
      </c>
      <c r="E70" s="419">
        <f>SUM('13.sz.önk.egysz.bev.'!E70+'14.sz.Hiv.egysz.bev.'!E70+'15.egysz.bev.ovi'!E70)</f>
        <v>0</v>
      </c>
    </row>
    <row r="71" spans="1:5" ht="14.25">
      <c r="A71" s="191" t="s">
        <v>35</v>
      </c>
      <c r="B71" s="178" t="s">
        <v>748</v>
      </c>
      <c r="C71" s="231">
        <f>SUM('13.sz.önk.egysz.bev.'!C71+'14.sz.Hiv.egysz.bev.'!C71+'15.egysz.bev.ovi'!C71)</f>
        <v>0</v>
      </c>
      <c r="D71" s="231">
        <f>SUM('13.sz.önk.egysz.bev.'!D71+'14.sz.Hiv.egysz.bev.'!D71+'15.egysz.bev.ovi'!D71)</f>
        <v>0</v>
      </c>
      <c r="E71" s="231">
        <f>SUM('13.sz.önk.egysz.bev.'!E71+'14.sz.Hiv.egysz.bev.'!E71+'15.egysz.bev.ovi'!E71)</f>
        <v>0</v>
      </c>
    </row>
    <row r="72" spans="1:5" ht="14.25">
      <c r="A72" s="181" t="s">
        <v>749</v>
      </c>
      <c r="B72" s="178" t="s">
        <v>750</v>
      </c>
      <c r="C72" s="231">
        <f>SUM('13.sz.önk.egysz.bev.'!C72+'14.sz.Hiv.egysz.bev.'!C72+'15.egysz.bev.ovi'!C72)</f>
        <v>0</v>
      </c>
      <c r="D72" s="231">
        <f>SUM('13.sz.önk.egysz.bev.'!D72+'14.sz.Hiv.egysz.bev.'!D72+'15.egysz.bev.ovi'!D72)</f>
        <v>0</v>
      </c>
      <c r="E72" s="231">
        <f>SUM('13.sz.önk.egysz.bev.'!E72+'14.sz.Hiv.egysz.bev.'!E72+'15.egysz.bev.ovi'!E72)</f>
        <v>0</v>
      </c>
    </row>
    <row r="73" spans="1:5" ht="14.25">
      <c r="A73" s="191" t="s">
        <v>36</v>
      </c>
      <c r="B73" s="178" t="s">
        <v>751</v>
      </c>
      <c r="C73" s="231">
        <f>SUM('13.sz.önk.egysz.bev.'!C73+'14.sz.Hiv.egysz.bev.'!C73+'15.egysz.bev.ovi'!C73)</f>
        <v>0</v>
      </c>
      <c r="D73" s="231">
        <f>SUM('13.sz.önk.egysz.bev.'!D73+'14.sz.Hiv.egysz.bev.'!D73+'15.egysz.bev.ovi'!D73)</f>
        <v>0</v>
      </c>
      <c r="E73" s="231">
        <f>SUM('13.sz.önk.egysz.bev.'!E73+'14.sz.Hiv.egysz.bev.'!E73+'15.egysz.bev.ovi'!E73)</f>
        <v>0</v>
      </c>
    </row>
    <row r="74" spans="1:5" ht="14.25">
      <c r="A74" s="58" t="s">
        <v>55</v>
      </c>
      <c r="B74" s="55" t="s">
        <v>752</v>
      </c>
      <c r="C74" s="231">
        <f>SUM('13.sz.önk.egysz.bev.'!C74+'14.sz.Hiv.egysz.bev.'!C74+'15.egysz.bev.ovi'!C74)</f>
        <v>0</v>
      </c>
      <c r="D74" s="231">
        <f>SUM('13.sz.önk.egysz.bev.'!D74+'14.sz.Hiv.egysz.bev.'!D74+'15.egysz.bev.ovi'!D74)</f>
        <v>0</v>
      </c>
      <c r="E74" s="231">
        <f>SUM('13.sz.önk.egysz.bev.'!E74+'14.sz.Hiv.egysz.bev.'!E74+'15.egysz.bev.ovi'!E74)</f>
        <v>0</v>
      </c>
    </row>
    <row r="75" spans="1:5" ht="14.25">
      <c r="A75" s="181" t="s">
        <v>37</v>
      </c>
      <c r="B75" s="178" t="s">
        <v>753</v>
      </c>
      <c r="C75" s="231">
        <f>SUM('13.sz.önk.egysz.bev.'!C75+'14.sz.Hiv.egysz.bev.'!C75+'15.egysz.bev.ovi'!C75)</f>
        <v>0</v>
      </c>
      <c r="D75" s="231">
        <f>SUM('13.sz.önk.egysz.bev.'!D75+'14.sz.Hiv.egysz.bev.'!D75+'15.egysz.bev.ovi'!D75)</f>
        <v>0</v>
      </c>
      <c r="E75" s="231">
        <f>SUM('13.sz.önk.egysz.bev.'!E75+'14.sz.Hiv.egysz.bev.'!E75+'15.egysz.bev.ovi'!E75)</f>
        <v>0</v>
      </c>
    </row>
    <row r="76" spans="1:5" ht="14.25">
      <c r="A76" s="191" t="s">
        <v>754</v>
      </c>
      <c r="B76" s="178" t="s">
        <v>755</v>
      </c>
      <c r="C76" s="231">
        <f>SUM('13.sz.önk.egysz.bev.'!C76+'14.sz.Hiv.egysz.bev.'!C76+'15.egysz.bev.ovi'!C76)</f>
        <v>0</v>
      </c>
      <c r="D76" s="231">
        <f>SUM('13.sz.önk.egysz.bev.'!D76+'14.sz.Hiv.egysz.bev.'!D76+'15.egysz.bev.ovi'!D76)</f>
        <v>0</v>
      </c>
      <c r="E76" s="231">
        <f>SUM('13.sz.önk.egysz.bev.'!E76+'14.sz.Hiv.egysz.bev.'!E76+'15.egysz.bev.ovi'!E76)</f>
        <v>0</v>
      </c>
    </row>
    <row r="77" spans="1:5" ht="14.25">
      <c r="A77" s="181" t="s">
        <v>38</v>
      </c>
      <c r="B77" s="178" t="s">
        <v>756</v>
      </c>
      <c r="C77" s="231">
        <f>SUM('13.sz.önk.egysz.bev.'!C77+'14.sz.Hiv.egysz.bev.'!C77+'15.egysz.bev.ovi'!C77)</f>
        <v>0</v>
      </c>
      <c r="D77" s="231">
        <f>SUM('13.sz.önk.egysz.bev.'!D77+'14.sz.Hiv.egysz.bev.'!D77+'15.egysz.bev.ovi'!D77)</f>
        <v>0</v>
      </c>
      <c r="E77" s="231">
        <f>SUM('13.sz.önk.egysz.bev.'!E77+'14.sz.Hiv.egysz.bev.'!E77+'15.egysz.bev.ovi'!E77)</f>
        <v>0</v>
      </c>
    </row>
    <row r="78" spans="1:5" ht="14.25">
      <c r="A78" s="191" t="s">
        <v>757</v>
      </c>
      <c r="B78" s="178" t="s">
        <v>758</v>
      </c>
      <c r="C78" s="231">
        <f>SUM('13.sz.önk.egysz.bev.'!C78+'14.sz.Hiv.egysz.bev.'!C78+'15.egysz.bev.ovi'!C78)</f>
        <v>0</v>
      </c>
      <c r="D78" s="231">
        <f>SUM('13.sz.önk.egysz.bev.'!D78+'14.sz.Hiv.egysz.bev.'!D78+'15.egysz.bev.ovi'!D78)</f>
        <v>0</v>
      </c>
      <c r="E78" s="231">
        <f>SUM('13.sz.önk.egysz.bev.'!E78+'14.sz.Hiv.egysz.bev.'!E78+'15.egysz.bev.ovi'!E78)</f>
        <v>0</v>
      </c>
    </row>
    <row r="79" spans="1:5" ht="14.25">
      <c r="A79" s="74" t="s">
        <v>56</v>
      </c>
      <c r="B79" s="55" t="s">
        <v>759</v>
      </c>
      <c r="C79" s="231">
        <v>0</v>
      </c>
      <c r="D79" s="231">
        <v>0</v>
      </c>
      <c r="E79" s="231">
        <v>0</v>
      </c>
    </row>
    <row r="80" spans="1:5" ht="14.25">
      <c r="A80" s="178" t="s">
        <v>162</v>
      </c>
      <c r="B80" s="178" t="s">
        <v>760</v>
      </c>
      <c r="C80" s="231">
        <f>SUM('13.sz.önk.egysz.bev.'!C80+'14.sz.Hiv.egysz.bev.'!C80+'15.egysz.bev.ovi'!C79)</f>
        <v>120443552</v>
      </c>
      <c r="D80" s="231">
        <f>SUM('13.sz.önk.egysz.bev.'!D80+'14.sz.Hiv.egysz.bev.'!D80+'15.egysz.bev.ovi'!D79)</f>
        <v>113052157</v>
      </c>
      <c r="E80" s="231">
        <f>SUM('13.sz.önk.egysz.bev.'!E80+'14.sz.Hiv.egysz.bev.'!E80+'15.egysz.bev.ovi'!E79)</f>
        <v>113052157</v>
      </c>
    </row>
    <row r="81" spans="1:5" ht="14.25">
      <c r="A81" s="178" t="s">
        <v>163</v>
      </c>
      <c r="B81" s="178" t="s">
        <v>760</v>
      </c>
      <c r="C81" s="231">
        <f>SUM('13.sz.önk.egysz.bev.'!C81+'14.sz.Hiv.egysz.bev.'!C81+'15.egysz.bev.ovi'!C81)</f>
        <v>0</v>
      </c>
      <c r="D81" s="231">
        <f>SUM('13.sz.önk.egysz.bev.'!D81+'14.sz.Hiv.egysz.bev.'!D81+'15.egysz.bev.ovi'!D81)</f>
        <v>0</v>
      </c>
      <c r="E81" s="231">
        <f>SUM('13.sz.önk.egysz.bev.'!E81+'14.sz.Hiv.egysz.bev.'!E81+'15.egysz.bev.ovi'!E81)</f>
        <v>0</v>
      </c>
    </row>
    <row r="82" spans="1:5" ht="14.25">
      <c r="A82" s="178" t="s">
        <v>160</v>
      </c>
      <c r="B82" s="178" t="s">
        <v>761</v>
      </c>
      <c r="C82" s="231">
        <f>SUM('13.sz.önk.egysz.bev.'!C82+'14.sz.Hiv.egysz.bev.'!C82+'15.egysz.bev.ovi'!C82)</f>
        <v>0</v>
      </c>
      <c r="D82" s="231">
        <f>SUM('13.sz.önk.egysz.bev.'!D82+'14.sz.Hiv.egysz.bev.'!D82+'15.egysz.bev.ovi'!D82)</f>
        <v>0</v>
      </c>
      <c r="E82" s="231">
        <f>SUM('13.sz.önk.egysz.bev.'!E82+'14.sz.Hiv.egysz.bev.'!E82+'15.egysz.bev.ovi'!E82)</f>
        <v>0</v>
      </c>
    </row>
    <row r="83" spans="1:5" ht="14.25">
      <c r="A83" s="178" t="s">
        <v>161</v>
      </c>
      <c r="B83" s="178" t="s">
        <v>761</v>
      </c>
      <c r="C83" s="231">
        <f>SUM('13.sz.önk.egysz.bev.'!C83+'14.sz.Hiv.egysz.bev.'!C83+'15.egysz.bev.ovi'!C83)</f>
        <v>0</v>
      </c>
      <c r="D83" s="231">
        <f>SUM('13.sz.önk.egysz.bev.'!D83+'14.sz.Hiv.egysz.bev.'!D83+'15.egysz.bev.ovi'!D83)</f>
        <v>0</v>
      </c>
      <c r="E83" s="231">
        <f>SUM('13.sz.önk.egysz.bev.'!E83+'14.sz.Hiv.egysz.bev.'!E83+'15.egysz.bev.ovi'!E83)</f>
        <v>0</v>
      </c>
    </row>
    <row r="84" spans="1:5" ht="14.25">
      <c r="A84" s="55" t="s">
        <v>57</v>
      </c>
      <c r="B84" s="55" t="s">
        <v>762</v>
      </c>
      <c r="C84" s="231">
        <f>SUM('13.sz.önk.egysz.bev.'!C84+'14.sz.Hiv.egysz.bev.'!C84+'15.egysz.bev.ovi'!C84)</f>
        <v>120032815</v>
      </c>
      <c r="D84" s="231">
        <f>SUM('13.sz.önk.egysz.bev.'!D84+'14.sz.Hiv.egysz.bev.'!D84+'15.egysz.bev.ovi'!D84)</f>
        <v>112641420</v>
      </c>
      <c r="E84" s="231">
        <f>SUM('13.sz.önk.egysz.bev.'!E84+'14.sz.Hiv.egysz.bev.'!E84+'15.egysz.bev.ovi'!E84)</f>
        <v>112641420</v>
      </c>
    </row>
    <row r="85" spans="1:9" ht="14.25">
      <c r="A85" s="191" t="s">
        <v>763</v>
      </c>
      <c r="B85" s="178" t="s">
        <v>764</v>
      </c>
      <c r="C85" s="231">
        <f>SUM('13.sz.önk.egysz.bev.'!C85+'14.sz.Hiv.egysz.bev.'!C85+'15.egysz.bev.ovi'!C85)</f>
        <v>0</v>
      </c>
      <c r="D85" s="231">
        <f>SUM('13.sz.önk.egysz.bev.'!D85+'14.sz.Hiv.egysz.bev.'!D85+'15.egysz.bev.ovi'!D85)</f>
        <v>0</v>
      </c>
      <c r="E85" s="231">
        <f>SUM('13.sz.önk.egysz.bev.'!E85+'14.sz.Hiv.egysz.bev.'!E85+'15.egysz.bev.ovi'!E85)</f>
        <v>11479602</v>
      </c>
      <c r="I85" s="60">
        <f>SUM(C97-C90)</f>
        <v>0</v>
      </c>
    </row>
    <row r="86" spans="1:5" ht="14.25">
      <c r="A86" s="191" t="s">
        <v>765</v>
      </c>
      <c r="B86" s="178" t="s">
        <v>766</v>
      </c>
      <c r="C86" s="231">
        <f>SUM('13.sz.önk.egysz.bev.'!C86+'14.sz.Hiv.egysz.bev.'!C86+'15.egysz.bev.ovi'!C85)</f>
        <v>0</v>
      </c>
      <c r="D86" s="231">
        <f>SUM('13.sz.önk.egysz.bev.'!D86+'14.sz.Hiv.egysz.bev.'!D86+'15.egysz.bev.ovi'!D85)</f>
        <v>0</v>
      </c>
      <c r="E86" s="231">
        <f>SUM('13.sz.önk.egysz.bev.'!E86+'14.sz.Hiv.egysz.bev.'!E86+'15.egysz.bev.ovi'!E85)</f>
        <v>0</v>
      </c>
    </row>
    <row r="87" spans="1:5" ht="14.25">
      <c r="A87" s="191" t="s">
        <v>767</v>
      </c>
      <c r="B87" s="178" t="s">
        <v>768</v>
      </c>
      <c r="C87" s="231">
        <f>SUM('13.sz.önk.egysz.bev.'!C87+'14.sz.Hiv.egysz.bev.'!C87+'15.egysz.bev.ovi'!C86)</f>
        <v>281592003</v>
      </c>
      <c r="D87" s="231">
        <f>SUM('13.sz.önk.egysz.bev.'!D87+'14.sz.Hiv.egysz.bev.'!D87+'15.egysz.bev.ovi'!D86)</f>
        <v>281592003</v>
      </c>
      <c r="E87" s="231">
        <f>SUM('13.sz.önk.egysz.bev.'!E87+'14.sz.Hiv.egysz.bev.'!E87+'15.egysz.bev.ovi'!E86)</f>
        <v>265784154</v>
      </c>
    </row>
    <row r="88" spans="1:5" ht="14.25">
      <c r="A88" s="191" t="s">
        <v>769</v>
      </c>
      <c r="B88" s="178" t="s">
        <v>770</v>
      </c>
      <c r="C88" s="231">
        <f>SUM('13.sz.önk.egysz.bev.'!C88+'14.sz.Hiv.egysz.bev.'!C88+'15.egysz.bev.ovi'!C88)</f>
        <v>0</v>
      </c>
      <c r="D88" s="231">
        <f>SUM('13.sz.önk.egysz.bev.'!D88+'14.sz.Hiv.egysz.bev.'!D88+'15.egysz.bev.ovi'!D88)</f>
        <v>0</v>
      </c>
      <c r="E88" s="231">
        <f>SUM('13.sz.önk.egysz.bev.'!E88+'14.sz.Hiv.egysz.bev.'!E88+'15.egysz.bev.ovi'!E88)</f>
        <v>0</v>
      </c>
    </row>
    <row r="89" spans="1:5" ht="14.25">
      <c r="A89" s="181" t="s">
        <v>39</v>
      </c>
      <c r="B89" s="178" t="s">
        <v>771</v>
      </c>
      <c r="C89" s="231">
        <v>0</v>
      </c>
      <c r="D89" s="231">
        <v>0</v>
      </c>
      <c r="E89" s="231">
        <v>0</v>
      </c>
    </row>
    <row r="90" spans="1:5" ht="14.25">
      <c r="A90" s="58" t="s">
        <v>58</v>
      </c>
      <c r="B90" s="55" t="s">
        <v>773</v>
      </c>
      <c r="C90" s="231">
        <v>402035555</v>
      </c>
      <c r="D90" s="231">
        <f>SUM('13.sz.önk.egysz.bev.'!D90+'14.sz.Hiv.egysz.bev.'!D90+'15.egysz.bev.ovi'!D90)</f>
        <v>221367960</v>
      </c>
      <c r="E90" s="231">
        <f>SUM('13.sz.önk.egysz.bev.'!E90+'14.sz.Hiv.egysz.bev.'!E90+'15.egysz.bev.ovi'!E90)</f>
        <v>222050564</v>
      </c>
    </row>
    <row r="91" spans="1:9" ht="14.25">
      <c r="A91" s="181" t="s">
        <v>774</v>
      </c>
      <c r="B91" s="178" t="s">
        <v>775</v>
      </c>
      <c r="C91" s="231">
        <f>SUM('13.sz.önk.egysz.bev.'!C91+'14.sz.Hiv.egysz.bev.'!C91+'15.egysz.bev.ovi'!C91)</f>
        <v>0</v>
      </c>
      <c r="D91" s="231">
        <f>SUM('13.sz.önk.egysz.bev.'!D91+'14.sz.Hiv.egysz.bev.'!D91+'15.egysz.bev.ovi'!D91)</f>
        <v>0</v>
      </c>
      <c r="E91" s="231">
        <f>SUM('13.sz.önk.egysz.bev.'!E91+'14.sz.Hiv.egysz.bev.'!E91+'15.egysz.bev.ovi'!E91)</f>
        <v>0</v>
      </c>
      <c r="I91" s="463"/>
    </row>
    <row r="92" spans="1:5" ht="14.25">
      <c r="A92" s="181" t="s">
        <v>776</v>
      </c>
      <c r="B92" s="178" t="s">
        <v>777</v>
      </c>
      <c r="C92" s="231">
        <f>SUM('13.sz.önk.egysz.bev.'!C92+'14.sz.Hiv.egysz.bev.'!C92+'15.egysz.bev.ovi'!C92)</f>
        <v>0</v>
      </c>
      <c r="D92" s="231">
        <f>SUM('13.sz.önk.egysz.bev.'!D92+'14.sz.Hiv.egysz.bev.'!D92+'15.egysz.bev.ovi'!D92)</f>
        <v>0</v>
      </c>
      <c r="E92" s="231">
        <f>SUM('13.sz.önk.egysz.bev.'!E92+'14.sz.Hiv.egysz.bev.'!E92+'15.egysz.bev.ovi'!E92)</f>
        <v>0</v>
      </c>
    </row>
    <row r="93" spans="1:9" ht="14.25">
      <c r="A93" s="191" t="s">
        <v>778</v>
      </c>
      <c r="B93" s="178" t="s">
        <v>779</v>
      </c>
      <c r="C93" s="231">
        <f>SUM('13.sz.önk.egysz.bev.'!C93+'14.sz.Hiv.egysz.bev.'!C93+'15.egysz.bev.ovi'!C93)</f>
        <v>0</v>
      </c>
      <c r="D93" s="231">
        <f>SUM('13.sz.önk.egysz.bev.'!D93+'14.sz.Hiv.egysz.bev.'!D93+'15.egysz.bev.ovi'!D93)</f>
        <v>0</v>
      </c>
      <c r="E93" s="231">
        <f>SUM('13.sz.önk.egysz.bev.'!E93+'14.sz.Hiv.egysz.bev.'!E93+'15.egysz.bev.ovi'!E93)</f>
        <v>0</v>
      </c>
      <c r="I93" s="44">
        <f>1363538719-1358717289</f>
        <v>4821430</v>
      </c>
    </row>
    <row r="94" spans="1:5" ht="14.25">
      <c r="A94" s="191" t="s">
        <v>40</v>
      </c>
      <c r="B94" s="178" t="s">
        <v>780</v>
      </c>
      <c r="C94" s="231">
        <f>SUM('13.sz.önk.egysz.bev.'!C94+'14.sz.Hiv.egysz.bev.'!C94+'15.egysz.bev.ovi'!C94)</f>
        <v>0</v>
      </c>
      <c r="D94" s="231">
        <f>SUM('13.sz.önk.egysz.bev.'!D94+'14.sz.Hiv.egysz.bev.'!D94+'15.egysz.bev.ovi'!D94)</f>
        <v>0</v>
      </c>
      <c r="E94" s="231">
        <f>SUM('13.sz.önk.egysz.bev.'!E94+'14.sz.Hiv.egysz.bev.'!E94+'15.egysz.bev.ovi'!E94)</f>
        <v>0</v>
      </c>
    </row>
    <row r="95" spans="1:5" ht="14.25">
      <c r="A95" s="74" t="s">
        <v>59</v>
      </c>
      <c r="B95" s="55" t="s">
        <v>781</v>
      </c>
      <c r="C95" s="231">
        <f>SUM('13.sz.önk.egysz.bev.'!C95+'14.sz.Hiv.egysz.bev.'!C95+'15.egysz.bev.ovi'!C95)</f>
        <v>0</v>
      </c>
      <c r="D95" s="231">
        <f>SUM('13.sz.önk.egysz.bev.'!D95+'14.sz.Hiv.egysz.bev.'!D95+'15.egysz.bev.ovi'!D95)</f>
        <v>0</v>
      </c>
      <c r="E95" s="231">
        <f>SUM('13.sz.önk.egysz.bev.'!E95+'14.sz.Hiv.egysz.bev.'!E95+'15.egysz.bev.ovi'!E95)</f>
        <v>0</v>
      </c>
    </row>
    <row r="96" spans="1:6" ht="14.25">
      <c r="A96" s="58" t="s">
        <v>782</v>
      </c>
      <c r="B96" s="55" t="s">
        <v>783</v>
      </c>
      <c r="C96" s="231">
        <v>0</v>
      </c>
      <c r="D96" s="231">
        <v>0</v>
      </c>
      <c r="E96" s="231">
        <v>0</v>
      </c>
      <c r="F96" s="462">
        <v>0</v>
      </c>
    </row>
    <row r="97" spans="1:5" s="405" customFormat="1" ht="14.25">
      <c r="A97" s="367" t="s">
        <v>60</v>
      </c>
      <c r="B97" s="368" t="s">
        <v>784</v>
      </c>
      <c r="C97" s="363">
        <f>SUM('13.sz.önk.egysz.bev.'!C97+'14.sz.Hiv.egysz.bev.'!C97+'15.egysz.bev.ovi'!C96)</f>
        <v>402035555</v>
      </c>
      <c r="D97" s="363">
        <f>SUM('13.sz.önk.egysz.bev.'!D97+'14.sz.Hiv.egysz.bev.'!D97+'15.egysz.bev.ovi'!D97)</f>
        <v>411644160</v>
      </c>
      <c r="E97" s="363">
        <f>SUM('13.sz.önk.egysz.bev.'!E97+'14.sz.Hiv.egysz.bev.'!E97+'15.egysz.bev.ovi'!E97)</f>
        <v>406192994</v>
      </c>
    </row>
    <row r="98" spans="1:5" s="407" customFormat="1" ht="14.25">
      <c r="A98" s="364" t="s">
        <v>42</v>
      </c>
      <c r="B98" s="406"/>
      <c r="C98" s="369">
        <f>SUM(C68+C97)</f>
        <v>1358717289</v>
      </c>
      <c r="D98" s="369">
        <f>SUM('13.sz.önk.egysz.bev.'!D98+'14.sz.Hiv.egysz.bev.'!D98+'15.egysz.bev.ovi'!D98)</f>
        <v>1226500210</v>
      </c>
      <c r="E98" s="369">
        <f>SUM('13.sz.önk.egysz.bev.'!E98+'14.sz.Hiv.egysz.bev.'!E98+'15.egysz.bev.ovi'!E98)</f>
        <v>1281764701</v>
      </c>
    </row>
    <row r="99" ht="14.25">
      <c r="C99" s="231">
        <f>SUM('13.sz.önk.egysz.bev.'!C99+'14.sz.Hiv.egysz.bev.'!C99+'15.egysz.bev.ovi'!C99)</f>
        <v>0</v>
      </c>
    </row>
    <row r="100" ht="14.25">
      <c r="C100" s="404">
        <f>SUM('13.sz.önk.egysz.bev.'!C99+'14.sz.Hiv.egysz.bev.'!C100+'15.egysz.bev.ovi'!C99)</f>
        <v>0</v>
      </c>
    </row>
    <row r="101" ht="14.25">
      <c r="C101" s="404">
        <f>SUM('13.sz.önk.egysz.bev.'!C100+'14.sz.Hiv.egysz.bev.'!C100+'15.egysz.bev.ovi'!C100)</f>
        <v>0</v>
      </c>
    </row>
    <row r="102" ht="14.25">
      <c r="C102" s="404">
        <f>SUM('13.sz.önk.egysz.bev.'!C101+'14.sz.Hiv.egysz.bev.'!C101+'15.egysz.bev.ovi'!C101)</f>
        <v>0</v>
      </c>
    </row>
    <row r="103" ht="14.25">
      <c r="C103" s="404">
        <f>SUM('13.sz.önk.egysz.bev.'!C102+'14.sz.Hiv.egysz.bev.'!C102+'15.egysz.bev.ovi'!C102)</f>
        <v>0</v>
      </c>
    </row>
    <row r="104" ht="14.25">
      <c r="C104" s="404">
        <f>SUM('13.sz.önk.egysz.bev.'!C103+'14.sz.Hiv.egysz.bev.'!C103+'15.egysz.bev.ovi'!C103)</f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tabSelected="1" zoomScalePageLayoutView="0" workbookViewId="0" topLeftCell="A19">
      <selection activeCell="B33" sqref="B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7.28125" style="0" customWidth="1"/>
    <col min="5" max="5" width="23.421875" style="352" customWidth="1"/>
  </cols>
  <sheetData>
    <row r="1" spans="1:5" ht="25.5" customHeight="1">
      <c r="A1" s="515" t="s">
        <v>939</v>
      </c>
      <c r="B1" s="466"/>
      <c r="C1" s="466"/>
      <c r="D1" s="466"/>
      <c r="E1" s="466"/>
    </row>
    <row r="2" spans="1:5" ht="23.25" customHeight="1">
      <c r="A2" s="516" t="s">
        <v>111</v>
      </c>
      <c r="B2" s="517"/>
      <c r="C2" s="517"/>
      <c r="D2" s="517"/>
      <c r="E2" s="517"/>
    </row>
    <row r="3" spans="1:4" ht="14.25">
      <c r="A3" s="1"/>
      <c r="D3" t="s">
        <v>234</v>
      </c>
    </row>
    <row r="4" ht="14.25">
      <c r="A4" s="1"/>
    </row>
    <row r="5" spans="1:5" ht="51" customHeight="1">
      <c r="A5" s="6" t="s">
        <v>110</v>
      </c>
      <c r="B5" s="7" t="s">
        <v>159</v>
      </c>
      <c r="C5" s="7" t="s">
        <v>212</v>
      </c>
      <c r="D5" s="7" t="s">
        <v>213</v>
      </c>
      <c r="E5" s="353" t="s">
        <v>184</v>
      </c>
    </row>
    <row r="6" spans="1:5" ht="15" customHeight="1">
      <c r="A6" s="7" t="s">
        <v>87</v>
      </c>
      <c r="B6" s="8"/>
      <c r="C6" s="8">
        <v>1</v>
      </c>
      <c r="D6" s="8"/>
      <c r="E6" s="354">
        <f>SUM(B6:D6)</f>
        <v>1</v>
      </c>
    </row>
    <row r="7" spans="1:5" ht="15" customHeight="1">
      <c r="A7" s="7" t="s">
        <v>88</v>
      </c>
      <c r="B7" s="8"/>
      <c r="C7" s="8">
        <v>3</v>
      </c>
      <c r="D7" s="8"/>
      <c r="E7" s="354">
        <f aca="true" t="shared" si="0" ref="E7:E32">SUM(B7:D7)</f>
        <v>3</v>
      </c>
    </row>
    <row r="8" spans="1:5" ht="15" customHeight="1">
      <c r="A8" s="7" t="s">
        <v>89</v>
      </c>
      <c r="B8" s="8"/>
      <c r="C8" s="8">
        <v>11</v>
      </c>
      <c r="D8" s="8"/>
      <c r="E8" s="354">
        <f t="shared" si="0"/>
        <v>11</v>
      </c>
    </row>
    <row r="9" spans="1:5" ht="15" customHeight="1">
      <c r="A9" s="7" t="s">
        <v>90</v>
      </c>
      <c r="B9" s="8"/>
      <c r="C9" s="8">
        <v>1</v>
      </c>
      <c r="D9" s="8"/>
      <c r="E9" s="354">
        <f t="shared" si="0"/>
        <v>1</v>
      </c>
    </row>
    <row r="10" spans="1:5" ht="15" customHeight="1">
      <c r="A10" s="6" t="s">
        <v>105</v>
      </c>
      <c r="B10" s="24"/>
      <c r="C10" s="24">
        <f>SUM(C6:C9)</f>
        <v>16</v>
      </c>
      <c r="D10" s="24"/>
      <c r="E10" s="354">
        <f t="shared" si="0"/>
        <v>16</v>
      </c>
    </row>
    <row r="11" spans="1:5" ht="15" customHeight="1">
      <c r="A11" s="7" t="s">
        <v>245</v>
      </c>
      <c r="B11" s="8"/>
      <c r="C11" s="8"/>
      <c r="D11" s="8">
        <v>10</v>
      </c>
      <c r="E11" s="354">
        <f t="shared" si="0"/>
        <v>10</v>
      </c>
    </row>
    <row r="12" spans="1:5" ht="15" customHeight="1">
      <c r="A12" s="7" t="s">
        <v>909</v>
      </c>
      <c r="B12" s="8"/>
      <c r="C12" s="8"/>
      <c r="D12" s="8">
        <v>3</v>
      </c>
      <c r="E12" s="354">
        <f t="shared" si="0"/>
        <v>3</v>
      </c>
    </row>
    <row r="13" spans="1:5" ht="15" customHeight="1">
      <c r="A13" s="7" t="s">
        <v>246</v>
      </c>
      <c r="B13" s="8"/>
      <c r="C13" s="8"/>
      <c r="D13" s="8">
        <v>2</v>
      </c>
      <c r="E13" s="354">
        <f t="shared" si="0"/>
        <v>2</v>
      </c>
    </row>
    <row r="14" spans="1:5" ht="15" customHeight="1">
      <c r="A14" s="7" t="s">
        <v>247</v>
      </c>
      <c r="B14" s="8"/>
      <c r="C14" s="8"/>
      <c r="D14" s="8">
        <v>3</v>
      </c>
      <c r="E14" s="354">
        <f t="shared" si="0"/>
        <v>3</v>
      </c>
    </row>
    <row r="15" spans="1:5" ht="15" customHeight="1">
      <c r="A15" s="7" t="s">
        <v>91</v>
      </c>
      <c r="B15" s="8">
        <v>3</v>
      </c>
      <c r="C15" s="8"/>
      <c r="D15" s="8">
        <v>6</v>
      </c>
      <c r="E15" s="354">
        <f t="shared" si="0"/>
        <v>9</v>
      </c>
    </row>
    <row r="16" spans="1:5" ht="15" customHeight="1">
      <c r="A16" s="7" t="s">
        <v>92</v>
      </c>
      <c r="B16" s="8">
        <v>3</v>
      </c>
      <c r="C16" s="8"/>
      <c r="D16" s="8">
        <v>5</v>
      </c>
      <c r="E16" s="354">
        <f t="shared" si="0"/>
        <v>8</v>
      </c>
    </row>
    <row r="17" spans="1:5" ht="15" customHeight="1">
      <c r="A17" s="7" t="s">
        <v>93</v>
      </c>
      <c r="B17" s="8">
        <v>3</v>
      </c>
      <c r="C17" s="24"/>
      <c r="D17" s="8">
        <v>1</v>
      </c>
      <c r="E17" s="354">
        <f t="shared" si="0"/>
        <v>4</v>
      </c>
    </row>
    <row r="18" spans="1:5" ht="15" customHeight="1">
      <c r="A18" s="7" t="s">
        <v>94</v>
      </c>
      <c r="B18" s="8"/>
      <c r="C18" s="8"/>
      <c r="D18" s="8"/>
      <c r="E18" s="354">
        <f t="shared" si="0"/>
        <v>0</v>
      </c>
    </row>
    <row r="19" spans="1:5" ht="15" customHeight="1">
      <c r="A19" s="6" t="s">
        <v>106</v>
      </c>
      <c r="B19" s="24">
        <f>SUM(B15:B18)</f>
        <v>9</v>
      </c>
      <c r="C19" s="24"/>
      <c r="D19" s="24">
        <f>SUM(D11:D18)</f>
        <v>30</v>
      </c>
      <c r="E19" s="354">
        <f t="shared" si="0"/>
        <v>39</v>
      </c>
    </row>
    <row r="20" spans="1:5" ht="26.25">
      <c r="A20" s="7" t="s">
        <v>95</v>
      </c>
      <c r="B20" s="8">
        <v>19</v>
      </c>
      <c r="C20" s="8">
        <v>0</v>
      </c>
      <c r="D20" s="8">
        <v>5</v>
      </c>
      <c r="E20" s="354">
        <f t="shared" si="0"/>
        <v>24</v>
      </c>
    </row>
    <row r="21" spans="1:5" ht="15" customHeight="1">
      <c r="A21" s="7" t="s">
        <v>96</v>
      </c>
      <c r="B21" s="8"/>
      <c r="C21" s="8"/>
      <c r="D21" s="8"/>
      <c r="E21" s="354">
        <f t="shared" si="0"/>
        <v>0</v>
      </c>
    </row>
    <row r="22" spans="1:5" ht="15" customHeight="1">
      <c r="A22" s="7" t="s">
        <v>97</v>
      </c>
      <c r="B22" s="8">
        <v>5</v>
      </c>
      <c r="C22" s="8"/>
      <c r="D22" s="8"/>
      <c r="E22" s="354">
        <f t="shared" si="0"/>
        <v>5</v>
      </c>
    </row>
    <row r="23" spans="1:5" ht="15" customHeight="1">
      <c r="A23" s="6" t="s">
        <v>107</v>
      </c>
      <c r="B23" s="24">
        <f>SUM(B20:B22)</f>
        <v>24</v>
      </c>
      <c r="C23" s="24">
        <f>SUM(C20:C22)</f>
        <v>0</v>
      </c>
      <c r="D23" s="24">
        <f>SUM(D20:D22)</f>
        <v>5</v>
      </c>
      <c r="E23" s="354">
        <f t="shared" si="0"/>
        <v>29</v>
      </c>
    </row>
    <row r="24" spans="1:5" ht="15" customHeight="1">
      <c r="A24" s="7" t="s">
        <v>98</v>
      </c>
      <c r="B24" s="8">
        <v>1</v>
      </c>
      <c r="C24" s="8"/>
      <c r="D24" s="8"/>
      <c r="E24" s="354">
        <f t="shared" si="0"/>
        <v>1</v>
      </c>
    </row>
    <row r="25" spans="1:5" ht="15" customHeight="1">
      <c r="A25" s="7" t="s">
        <v>99</v>
      </c>
      <c r="B25" s="8">
        <v>7</v>
      </c>
      <c r="C25" s="3"/>
      <c r="D25" s="8"/>
      <c r="E25" s="354">
        <f t="shared" si="0"/>
        <v>7</v>
      </c>
    </row>
    <row r="26" spans="1:5" ht="26.25">
      <c r="A26" s="7" t="s">
        <v>100</v>
      </c>
      <c r="B26" s="8">
        <v>1</v>
      </c>
      <c r="C26" s="8"/>
      <c r="D26" s="8"/>
      <c r="E26" s="354">
        <f t="shared" si="0"/>
        <v>1</v>
      </c>
    </row>
    <row r="27" spans="1:5" ht="15" customHeight="1">
      <c r="A27" s="7" t="s">
        <v>108</v>
      </c>
      <c r="B27" s="24">
        <f>SUM(B24:B26)</f>
        <v>9</v>
      </c>
      <c r="C27" s="24"/>
      <c r="D27" s="24"/>
      <c r="E27" s="354">
        <f t="shared" si="0"/>
        <v>9</v>
      </c>
    </row>
    <row r="28" spans="1:7" ht="37.5" customHeight="1">
      <c r="A28" s="6" t="s">
        <v>109</v>
      </c>
      <c r="B28" s="12">
        <f>SUM(B27,B23,B19)</f>
        <v>42</v>
      </c>
      <c r="C28" s="25">
        <f>C10+C23</f>
        <v>16</v>
      </c>
      <c r="D28" s="25">
        <f>SUM(D19+D23)</f>
        <v>35</v>
      </c>
      <c r="E28" s="354">
        <f t="shared" si="0"/>
        <v>93</v>
      </c>
      <c r="G28" s="29"/>
    </row>
    <row r="29" spans="1:5" ht="26.25">
      <c r="A29" s="7" t="s">
        <v>101</v>
      </c>
      <c r="B29" s="8"/>
      <c r="C29" s="8"/>
      <c r="D29" s="8"/>
      <c r="E29" s="354">
        <f t="shared" si="0"/>
        <v>0</v>
      </c>
    </row>
    <row r="30" spans="1:5" ht="39">
      <c r="A30" s="7" t="s">
        <v>102</v>
      </c>
      <c r="B30" s="8"/>
      <c r="C30" s="8"/>
      <c r="D30" s="8"/>
      <c r="E30" s="354">
        <f t="shared" si="0"/>
        <v>0</v>
      </c>
    </row>
    <row r="31" spans="1:5" ht="26.25">
      <c r="A31" s="7" t="s">
        <v>103</v>
      </c>
      <c r="B31" s="8"/>
      <c r="C31" s="8"/>
      <c r="D31" s="8"/>
      <c r="E31" s="354">
        <f t="shared" si="0"/>
        <v>0</v>
      </c>
    </row>
    <row r="32" spans="1:5" ht="15" customHeight="1">
      <c r="A32" s="7" t="s">
        <v>104</v>
      </c>
      <c r="B32" s="8">
        <v>0</v>
      </c>
      <c r="C32" s="8"/>
      <c r="D32" s="8"/>
      <c r="E32" s="354">
        <f t="shared" si="0"/>
        <v>0</v>
      </c>
    </row>
    <row r="33" spans="1:5" ht="36" customHeight="1">
      <c r="A33" s="6" t="s">
        <v>269</v>
      </c>
      <c r="B33" s="24">
        <f>SUM(B32)</f>
        <v>0</v>
      </c>
      <c r="C33" s="8"/>
      <c r="D33" s="8"/>
      <c r="E33" s="355">
        <f>SUM(B33:D33)</f>
        <v>0</v>
      </c>
    </row>
    <row r="34" spans="1:4" ht="14.25">
      <c r="A34" s="512"/>
      <c r="B34" s="513"/>
      <c r="C34" s="513"/>
      <c r="D34" s="513"/>
    </row>
    <row r="35" spans="1:4" ht="14.25">
      <c r="A35" s="514"/>
      <c r="B35" s="513"/>
      <c r="C35" s="513"/>
      <c r="D35" s="513"/>
    </row>
  </sheetData>
  <sheetProtection/>
  <mergeCells count="4">
    <mergeCell ref="A34:D34"/>
    <mergeCell ref="A35:D35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3"/>
  <sheetViews>
    <sheetView zoomScalePageLayoutView="0" workbookViewId="0" topLeftCell="A32">
      <selection activeCell="F51" sqref="F51:H51"/>
    </sheetView>
  </sheetViews>
  <sheetFormatPr defaultColWidth="9.140625" defaultRowHeight="15"/>
  <cols>
    <col min="1" max="1" width="64.7109375" style="32" customWidth="1"/>
    <col min="2" max="2" width="9.421875" style="32" customWidth="1"/>
    <col min="3" max="3" width="11.57421875" style="32" customWidth="1"/>
    <col min="4" max="4" width="13.28125" style="32" customWidth="1"/>
    <col min="5" max="5" width="11.28125" style="32" customWidth="1"/>
    <col min="6" max="8" width="10.8515625" style="32" bestFit="1" customWidth="1"/>
    <col min="9" max="16384" width="9.140625" style="32" customWidth="1"/>
  </cols>
  <sheetData>
    <row r="1" spans="1:5" ht="21.75" customHeight="1">
      <c r="A1" s="518" t="s">
        <v>941</v>
      </c>
      <c r="B1" s="519"/>
      <c r="C1" s="519"/>
      <c r="D1" s="519"/>
      <c r="E1" s="519"/>
    </row>
    <row r="2" spans="1:5" ht="26.25" customHeight="1">
      <c r="A2" s="520" t="s">
        <v>928</v>
      </c>
      <c r="B2" s="519"/>
      <c r="C2" s="519"/>
      <c r="D2" s="519"/>
      <c r="E2" s="519"/>
    </row>
    <row r="3" ht="14.25">
      <c r="E3" s="32" t="s">
        <v>235</v>
      </c>
    </row>
    <row r="4" spans="1:5" ht="15" customHeight="1">
      <c r="A4" s="470" t="s">
        <v>169</v>
      </c>
      <c r="B4" s="472" t="s">
        <v>481</v>
      </c>
      <c r="C4" s="521" t="s">
        <v>183</v>
      </c>
      <c r="D4" s="522"/>
      <c r="E4" s="523"/>
    </row>
    <row r="5" spans="1:5" ht="23.25" customHeight="1">
      <c r="A5" s="524"/>
      <c r="B5" s="524"/>
      <c r="C5" s="172" t="s">
        <v>201</v>
      </c>
      <c r="D5" s="172" t="s">
        <v>267</v>
      </c>
      <c r="E5" s="249" t="s">
        <v>268</v>
      </c>
    </row>
    <row r="6" spans="1:5" ht="16.5" customHeight="1">
      <c r="A6" s="33" t="s">
        <v>881</v>
      </c>
      <c r="B6" s="33"/>
      <c r="C6" s="27"/>
      <c r="D6" s="27">
        <v>0</v>
      </c>
      <c r="E6" s="27">
        <v>0</v>
      </c>
    </row>
    <row r="7" spans="1:5" ht="14.25">
      <c r="A7" s="33"/>
      <c r="B7" s="33"/>
      <c r="C7" s="27"/>
      <c r="D7" s="27"/>
      <c r="E7" s="27"/>
    </row>
    <row r="8" spans="1:5" ht="14.25">
      <c r="A8" s="33"/>
      <c r="B8" s="33"/>
      <c r="C8" s="27"/>
      <c r="D8" s="27"/>
      <c r="E8" s="27"/>
    </row>
    <row r="9" spans="1:5" ht="14.25">
      <c r="A9" s="181" t="s">
        <v>583</v>
      </c>
      <c r="B9" s="66" t="s">
        <v>584</v>
      </c>
      <c r="C9" s="37"/>
      <c r="D9" s="37">
        <v>100000</v>
      </c>
      <c r="E9" s="37">
        <v>86195</v>
      </c>
    </row>
    <row r="10" spans="1:5" ht="14.25">
      <c r="A10" s="181"/>
      <c r="B10" s="66"/>
      <c r="C10" s="37"/>
      <c r="D10" s="37"/>
      <c r="E10" s="37"/>
    </row>
    <row r="11" spans="1:5" ht="14.25">
      <c r="A11" s="181" t="s">
        <v>828</v>
      </c>
      <c r="B11" s="66" t="s">
        <v>585</v>
      </c>
      <c r="C11" s="37">
        <v>280549802</v>
      </c>
      <c r="D11" s="37">
        <v>230549802</v>
      </c>
      <c r="E11" s="37">
        <v>10266134</v>
      </c>
    </row>
    <row r="12" spans="1:5" ht="14.25">
      <c r="A12" s="181" t="s">
        <v>927</v>
      </c>
      <c r="B12" s="179"/>
      <c r="C12" s="27">
        <v>280549802</v>
      </c>
      <c r="D12" s="27">
        <v>230549802</v>
      </c>
      <c r="E12" s="27">
        <v>9127334</v>
      </c>
    </row>
    <row r="13" spans="1:5" ht="14.25">
      <c r="A13" s="181" t="s">
        <v>966</v>
      </c>
      <c r="B13" s="66"/>
      <c r="C13" s="27">
        <v>1138800</v>
      </c>
      <c r="D13" s="27">
        <v>1138800</v>
      </c>
      <c r="E13" s="27">
        <v>1138800</v>
      </c>
    </row>
    <row r="14" spans="1:5" ht="14.25">
      <c r="A14" s="181"/>
      <c r="B14" s="179"/>
      <c r="C14" s="27"/>
      <c r="D14" s="27"/>
      <c r="E14" s="27"/>
    </row>
    <row r="15" spans="1:5" ht="14.25">
      <c r="A15" s="181"/>
      <c r="B15" s="179"/>
      <c r="C15" s="27"/>
      <c r="D15" s="27"/>
      <c r="E15" s="27"/>
    </row>
    <row r="16" spans="1:5" ht="14.25">
      <c r="A16" s="181"/>
      <c r="B16" s="179"/>
      <c r="C16" s="27"/>
      <c r="D16" s="27"/>
      <c r="E16" s="27"/>
    </row>
    <row r="17" spans="1:5" ht="14.25">
      <c r="A17" s="181"/>
      <c r="B17" s="179"/>
      <c r="C17" s="27"/>
      <c r="D17" s="27"/>
      <c r="E17" s="27"/>
    </row>
    <row r="18" spans="1:5" ht="14.25">
      <c r="A18" s="178" t="s">
        <v>586</v>
      </c>
      <c r="B18" s="66" t="s">
        <v>587</v>
      </c>
      <c r="C18" s="37"/>
      <c r="D18" s="37"/>
      <c r="E18" s="37"/>
    </row>
    <row r="19" spans="1:5" ht="14.25">
      <c r="A19" s="178"/>
      <c r="B19" s="66"/>
      <c r="C19" s="37"/>
      <c r="D19" s="37"/>
      <c r="E19" s="37"/>
    </row>
    <row r="20" spans="1:5" ht="14.25">
      <c r="A20" s="181" t="s">
        <v>588</v>
      </c>
      <c r="B20" s="66" t="s">
        <v>589</v>
      </c>
      <c r="C20" s="37">
        <v>1750000</v>
      </c>
      <c r="D20" s="37">
        <v>12750000</v>
      </c>
      <c r="E20" s="37">
        <v>12417199</v>
      </c>
    </row>
    <row r="21" spans="1:6" ht="14.25">
      <c r="A21" s="181" t="s">
        <v>962</v>
      </c>
      <c r="B21" s="66"/>
      <c r="C21" s="37"/>
      <c r="D21" s="351"/>
      <c r="E21" s="351">
        <v>1270278</v>
      </c>
      <c r="F21" s="461"/>
    </row>
    <row r="22" spans="1:5" ht="14.25">
      <c r="A22" s="181" t="s">
        <v>949</v>
      </c>
      <c r="B22" s="179"/>
      <c r="C22" s="27"/>
      <c r="D22" s="27"/>
      <c r="E22" s="27">
        <v>865300</v>
      </c>
    </row>
    <row r="23" spans="1:5" ht="14.25">
      <c r="A23" s="181" t="s">
        <v>950</v>
      </c>
      <c r="B23" s="179"/>
      <c r="C23" s="27"/>
      <c r="D23" s="27"/>
      <c r="E23" s="27">
        <v>1640088</v>
      </c>
    </row>
    <row r="24" spans="1:5" ht="14.25">
      <c r="A24" s="181" t="s">
        <v>951</v>
      </c>
      <c r="B24" s="179"/>
      <c r="C24" s="27"/>
      <c r="D24" s="27"/>
      <c r="E24" s="27">
        <v>1771655</v>
      </c>
    </row>
    <row r="25" spans="1:5" ht="14.25">
      <c r="A25" s="181" t="s">
        <v>963</v>
      </c>
      <c r="B25" s="179"/>
      <c r="C25" s="27"/>
      <c r="D25" s="27"/>
      <c r="E25" s="27">
        <v>4040280</v>
      </c>
    </row>
    <row r="26" spans="1:5" ht="14.25">
      <c r="A26" s="181"/>
      <c r="B26" s="179"/>
      <c r="C26" s="27"/>
      <c r="D26" s="27"/>
      <c r="E26" s="27"/>
    </row>
    <row r="27" spans="1:5" ht="14.25">
      <c r="A27" s="181"/>
      <c r="B27" s="179"/>
      <c r="C27" s="27"/>
      <c r="D27" s="27"/>
      <c r="E27" s="27"/>
    </row>
    <row r="28" spans="1:5" ht="14.25">
      <c r="A28" s="181" t="s">
        <v>590</v>
      </c>
      <c r="B28" s="179" t="s">
        <v>591</v>
      </c>
      <c r="C28" s="27"/>
      <c r="D28" s="27"/>
      <c r="E28" s="27"/>
    </row>
    <row r="29" spans="1:5" ht="14.25">
      <c r="A29" s="181"/>
      <c r="B29" s="179"/>
      <c r="C29" s="27"/>
      <c r="D29" s="27"/>
      <c r="E29" s="27"/>
    </row>
    <row r="30" spans="1:5" ht="14.25">
      <c r="A30" s="181"/>
      <c r="B30" s="179"/>
      <c r="C30" s="27"/>
      <c r="D30" s="27"/>
      <c r="E30" s="27"/>
    </row>
    <row r="31" spans="1:5" ht="14.25">
      <c r="A31" s="178" t="s">
        <v>592</v>
      </c>
      <c r="B31" s="179" t="s">
        <v>593</v>
      </c>
      <c r="C31" s="27"/>
      <c r="D31" s="27"/>
      <c r="E31" s="27"/>
    </row>
    <row r="32" spans="1:5" ht="14.25">
      <c r="A32" s="178" t="s">
        <v>594</v>
      </c>
      <c r="B32" s="66" t="s">
        <v>595</v>
      </c>
      <c r="C32" s="28">
        <v>76220947</v>
      </c>
      <c r="D32" s="28">
        <v>56870947</v>
      </c>
      <c r="E32" s="28">
        <v>2919610</v>
      </c>
    </row>
    <row r="33" spans="1:5" ht="14.25">
      <c r="A33" s="58" t="s">
        <v>829</v>
      </c>
      <c r="B33" s="66" t="s">
        <v>596</v>
      </c>
      <c r="C33" s="37">
        <v>358520749</v>
      </c>
      <c r="D33" s="37">
        <v>300270749</v>
      </c>
      <c r="E33" s="37">
        <v>25689138</v>
      </c>
    </row>
    <row r="34" spans="1:5" ht="14.25">
      <c r="A34" s="58"/>
      <c r="B34" s="66"/>
      <c r="C34" s="37"/>
      <c r="D34" s="37"/>
      <c r="E34" s="37"/>
    </row>
    <row r="35" spans="1:5" ht="14.25">
      <c r="A35" s="58" t="s">
        <v>597</v>
      </c>
      <c r="B35" s="66" t="s">
        <v>598</v>
      </c>
      <c r="C35" s="37">
        <v>51820653</v>
      </c>
      <c r="D35" s="37">
        <v>103420653</v>
      </c>
      <c r="E35" s="37">
        <v>102632867</v>
      </c>
    </row>
    <row r="36" spans="1:5" ht="14.25">
      <c r="A36" s="58"/>
      <c r="B36" s="66"/>
      <c r="C36" s="37"/>
      <c r="D36" s="37"/>
      <c r="E36" s="37"/>
    </row>
    <row r="37" spans="1:5" ht="14.25">
      <c r="A37" s="181" t="s">
        <v>952</v>
      </c>
      <c r="B37" s="66"/>
      <c r="C37" s="27">
        <v>29138939</v>
      </c>
      <c r="D37" s="27">
        <v>37877011</v>
      </c>
      <c r="E37" s="27">
        <v>37877011</v>
      </c>
    </row>
    <row r="38" spans="1:5" ht="14.25">
      <c r="A38" s="181" t="s">
        <v>953</v>
      </c>
      <c r="B38" s="66"/>
      <c r="C38" s="27">
        <v>35557500</v>
      </c>
      <c r="D38" s="27">
        <v>35557500</v>
      </c>
      <c r="E38" s="27">
        <v>35557500</v>
      </c>
    </row>
    <row r="39" spans="1:5" ht="14.25">
      <c r="A39" s="181" t="s">
        <v>965</v>
      </c>
      <c r="B39" s="66"/>
      <c r="C39" s="27">
        <v>7048358</v>
      </c>
      <c r="D39" s="27">
        <v>7048358</v>
      </c>
      <c r="E39" s="27">
        <v>7048358</v>
      </c>
    </row>
    <row r="40" spans="1:5" ht="14.25">
      <c r="A40" s="181" t="s">
        <v>954</v>
      </c>
      <c r="B40" s="66"/>
      <c r="C40" s="27">
        <v>3733000</v>
      </c>
      <c r="D40" s="27">
        <v>4513000</v>
      </c>
      <c r="E40" s="27">
        <v>4513000</v>
      </c>
    </row>
    <row r="41" spans="1:5" ht="14.25">
      <c r="A41" s="181" t="s">
        <v>964</v>
      </c>
      <c r="B41" s="66"/>
      <c r="C41" s="27">
        <v>2891546</v>
      </c>
      <c r="D41" s="27">
        <v>2891546</v>
      </c>
      <c r="E41" s="27">
        <v>2891546</v>
      </c>
    </row>
    <row r="42" spans="3:5" ht="14.25">
      <c r="C42" s="462">
        <v>49241811</v>
      </c>
      <c r="D42" s="462">
        <v>49241811</v>
      </c>
      <c r="E42" s="462">
        <v>49241811</v>
      </c>
    </row>
    <row r="43" spans="1:6" ht="14.25">
      <c r="A43" s="181" t="s">
        <v>967</v>
      </c>
      <c r="B43" s="179"/>
      <c r="C43" s="27">
        <v>718657</v>
      </c>
      <c r="D43" s="27">
        <v>718657</v>
      </c>
      <c r="E43" s="27">
        <v>718657</v>
      </c>
      <c r="F43" s="461"/>
    </row>
    <row r="44" spans="1:6" ht="14.25">
      <c r="A44" s="181"/>
      <c r="B44" s="179"/>
      <c r="C44" s="27"/>
      <c r="D44" s="27"/>
      <c r="E44" s="27"/>
      <c r="F44" s="461"/>
    </row>
    <row r="45" spans="1:6" ht="14.25">
      <c r="A45" s="181"/>
      <c r="B45" s="179"/>
      <c r="C45" s="27"/>
      <c r="D45" s="27"/>
      <c r="E45" s="27"/>
      <c r="F45" s="461"/>
    </row>
    <row r="46" spans="1:6" ht="14.25">
      <c r="A46" s="181"/>
      <c r="B46" s="179"/>
      <c r="C46" s="27"/>
      <c r="D46" s="27"/>
      <c r="E46" s="27"/>
      <c r="F46" s="461"/>
    </row>
    <row r="47" spans="1:5" ht="14.25">
      <c r="A47" s="181" t="s">
        <v>599</v>
      </c>
      <c r="B47" s="179" t="s">
        <v>600</v>
      </c>
      <c r="C47" s="27"/>
      <c r="D47" s="27"/>
      <c r="E47" s="27"/>
    </row>
    <row r="48" spans="1:5" ht="14.25">
      <c r="A48" s="181"/>
      <c r="B48" s="179"/>
      <c r="C48" s="27"/>
      <c r="D48" s="27"/>
      <c r="E48" s="27"/>
    </row>
    <row r="49" spans="1:5" ht="14.25">
      <c r="A49" s="181" t="s">
        <v>601</v>
      </c>
      <c r="B49" s="179" t="s">
        <v>602</v>
      </c>
      <c r="C49" s="27"/>
      <c r="D49" s="27"/>
      <c r="E49" s="27"/>
    </row>
    <row r="50" spans="1:5" ht="14.25">
      <c r="A50" s="181" t="s">
        <v>603</v>
      </c>
      <c r="B50" s="66" t="s">
        <v>604</v>
      </c>
      <c r="C50" s="28">
        <v>13991576</v>
      </c>
      <c r="D50" s="28">
        <v>17391576</v>
      </c>
      <c r="E50" s="28">
        <v>16943379</v>
      </c>
    </row>
    <row r="51" spans="1:8" ht="14.25">
      <c r="A51" s="58" t="s">
        <v>830</v>
      </c>
      <c r="B51" s="66" t="s">
        <v>605</v>
      </c>
      <c r="C51" s="37">
        <v>65812229</v>
      </c>
      <c r="D51" s="37">
        <v>120812229</v>
      </c>
      <c r="E51" s="37">
        <f>SUM(E37:E50)</f>
        <v>154791262</v>
      </c>
      <c r="F51" s="461"/>
      <c r="G51" s="461"/>
      <c r="H51" s="461"/>
    </row>
    <row r="53" spans="1:5" ht="14.25">
      <c r="A53" s="43"/>
      <c r="B53" s="43"/>
      <c r="C53" s="43"/>
      <c r="D53" s="43"/>
      <c r="E53" s="43"/>
    </row>
  </sheetData>
  <sheetProtection/>
  <mergeCells count="5">
    <mergeCell ref="A1:E1"/>
    <mergeCell ref="A2:E2"/>
    <mergeCell ref="C4:E4"/>
    <mergeCell ref="B4:B5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73"/>
  <sheetViews>
    <sheetView view="pageLayout" zoomScaleSheetLayoutView="100" workbookViewId="0" topLeftCell="B111">
      <selection activeCell="I130" sqref="I130"/>
    </sheetView>
  </sheetViews>
  <sheetFormatPr defaultColWidth="9.140625" defaultRowHeight="15"/>
  <cols>
    <col min="1" max="1" width="83.421875" style="44" customWidth="1"/>
    <col min="2" max="2" width="9.140625" style="44" customWidth="1"/>
    <col min="3" max="3" width="12.57421875" style="44" customWidth="1"/>
    <col min="4" max="4" width="12.7109375" style="44" customWidth="1"/>
    <col min="5" max="5" width="12.140625" style="44" customWidth="1"/>
    <col min="6" max="6" width="11.8515625" style="44" customWidth="1"/>
    <col min="7" max="7" width="13.57421875" style="44" customWidth="1"/>
    <col min="8" max="8" width="13.8515625" style="44" customWidth="1"/>
    <col min="9" max="9" width="15.00390625" style="44" customWidth="1"/>
    <col min="10" max="10" width="16.140625" style="44" customWidth="1"/>
    <col min="11" max="11" width="14.57421875" style="44" customWidth="1"/>
    <col min="12" max="16384" width="9.140625" style="44" customWidth="1"/>
  </cols>
  <sheetData>
    <row r="1" spans="1:11" ht="21" customHeight="1">
      <c r="A1" s="465" t="s">
        <v>939</v>
      </c>
      <c r="B1" s="466"/>
      <c r="C1" s="466"/>
      <c r="D1" s="466"/>
      <c r="E1" s="466"/>
      <c r="F1" s="466"/>
      <c r="G1" s="466"/>
      <c r="H1" s="466"/>
      <c r="I1" s="467"/>
      <c r="J1" s="468"/>
      <c r="K1" s="468"/>
    </row>
    <row r="2" spans="1:11" ht="18.75" customHeight="1">
      <c r="A2" s="469" t="s">
        <v>900</v>
      </c>
      <c r="B2" s="466"/>
      <c r="C2" s="466"/>
      <c r="D2" s="466"/>
      <c r="E2" s="466"/>
      <c r="F2" s="466"/>
      <c r="G2" s="466"/>
      <c r="H2" s="466"/>
      <c r="I2" s="467"/>
      <c r="J2" s="468"/>
      <c r="K2" s="468"/>
    </row>
    <row r="3" spans="1:9" ht="14.25">
      <c r="A3" s="171"/>
      <c r="I3" s="44" t="s">
        <v>221</v>
      </c>
    </row>
    <row r="4" ht="14.25">
      <c r="A4" s="46" t="s">
        <v>185</v>
      </c>
    </row>
    <row r="5" spans="1:11" ht="25.5" customHeight="1">
      <c r="A5" s="470" t="s">
        <v>480</v>
      </c>
      <c r="B5" s="472" t="s">
        <v>481</v>
      </c>
      <c r="C5" s="474" t="s">
        <v>114</v>
      </c>
      <c r="D5" s="475"/>
      <c r="E5" s="476"/>
      <c r="F5" s="474" t="s">
        <v>115</v>
      </c>
      <c r="G5" s="475"/>
      <c r="H5" s="476"/>
      <c r="I5" s="477" t="s">
        <v>198</v>
      </c>
      <c r="J5" s="478"/>
      <c r="K5" s="478"/>
    </row>
    <row r="6" spans="1:11" ht="28.5">
      <c r="A6" s="471"/>
      <c r="B6" s="473"/>
      <c r="C6" s="172" t="s">
        <v>201</v>
      </c>
      <c r="D6" s="172" t="s">
        <v>267</v>
      </c>
      <c r="E6" s="173" t="s">
        <v>268</v>
      </c>
      <c r="F6" s="172" t="s">
        <v>201</v>
      </c>
      <c r="G6" s="172" t="s">
        <v>267</v>
      </c>
      <c r="H6" s="172" t="s">
        <v>211</v>
      </c>
      <c r="I6" s="172" t="s">
        <v>201</v>
      </c>
      <c r="J6" s="172" t="s">
        <v>267</v>
      </c>
      <c r="K6" s="173" t="s">
        <v>268</v>
      </c>
    </row>
    <row r="7" spans="1:11" ht="14.25">
      <c r="A7" s="174" t="s">
        <v>482</v>
      </c>
      <c r="B7" s="175" t="s">
        <v>483</v>
      </c>
      <c r="C7" s="48">
        <v>56824072</v>
      </c>
      <c r="D7" s="48">
        <v>61887448</v>
      </c>
      <c r="E7" s="48">
        <v>61645955</v>
      </c>
      <c r="F7" s="48"/>
      <c r="G7" s="48"/>
      <c r="H7" s="48"/>
      <c r="I7" s="48">
        <f>SUM(C7+F7)</f>
        <v>56824072</v>
      </c>
      <c r="J7" s="48">
        <f>SUM(D7+G7)</f>
        <v>61887448</v>
      </c>
      <c r="K7" s="48">
        <f>SUM(E7+H7)</f>
        <v>61645955</v>
      </c>
    </row>
    <row r="8" spans="1:11" ht="14.25">
      <c r="A8" s="174" t="s">
        <v>484</v>
      </c>
      <c r="B8" s="176" t="s">
        <v>485</v>
      </c>
      <c r="C8" s="48"/>
      <c r="D8" s="48"/>
      <c r="E8" s="48"/>
      <c r="F8" s="48"/>
      <c r="G8" s="48"/>
      <c r="H8" s="48"/>
      <c r="I8" s="48">
        <f aca="true" t="shared" si="0" ref="I8:I71">SUM(C8+F8)</f>
        <v>0</v>
      </c>
      <c r="J8" s="48">
        <f aca="true" t="shared" si="1" ref="J8:J71">SUM(D8+G8)</f>
        <v>0</v>
      </c>
      <c r="K8" s="48">
        <f aca="true" t="shared" si="2" ref="K8:K71">SUM(E8+H8)</f>
        <v>0</v>
      </c>
    </row>
    <row r="9" spans="1:11" ht="14.25">
      <c r="A9" s="174" t="s">
        <v>486</v>
      </c>
      <c r="B9" s="176" t="s">
        <v>487</v>
      </c>
      <c r="C9" s="48"/>
      <c r="D9" s="48">
        <v>1300000</v>
      </c>
      <c r="E9" s="48">
        <v>1227834</v>
      </c>
      <c r="F9" s="48"/>
      <c r="G9" s="48"/>
      <c r="H9" s="48"/>
      <c r="I9" s="48">
        <f t="shared" si="0"/>
        <v>0</v>
      </c>
      <c r="J9" s="48">
        <f t="shared" si="1"/>
        <v>1300000</v>
      </c>
      <c r="K9" s="48">
        <f t="shared" si="2"/>
        <v>1227834</v>
      </c>
    </row>
    <row r="10" spans="1:11" ht="14.25">
      <c r="A10" s="177" t="s">
        <v>488</v>
      </c>
      <c r="B10" s="176" t="s">
        <v>489</v>
      </c>
      <c r="C10" s="48">
        <v>1570000</v>
      </c>
      <c r="D10" s="48">
        <v>2760000</v>
      </c>
      <c r="E10" s="48">
        <v>2715004</v>
      </c>
      <c r="F10" s="48"/>
      <c r="G10" s="48"/>
      <c r="H10" s="48"/>
      <c r="I10" s="48">
        <f t="shared" si="0"/>
        <v>1570000</v>
      </c>
      <c r="J10" s="48">
        <f t="shared" si="1"/>
        <v>2760000</v>
      </c>
      <c r="K10" s="48">
        <f t="shared" si="2"/>
        <v>2715004</v>
      </c>
    </row>
    <row r="11" spans="1:11" ht="14.25">
      <c r="A11" s="177" t="s">
        <v>490</v>
      </c>
      <c r="B11" s="176" t="s">
        <v>491</v>
      </c>
      <c r="C11" s="48"/>
      <c r="D11" s="48"/>
      <c r="E11" s="48"/>
      <c r="F11" s="48"/>
      <c r="G11" s="48"/>
      <c r="H11" s="48"/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ht="14.25">
      <c r="A12" s="177" t="s">
        <v>492</v>
      </c>
      <c r="B12" s="176" t="s">
        <v>493</v>
      </c>
      <c r="C12" s="48"/>
      <c r="D12" s="48"/>
      <c r="E12" s="48"/>
      <c r="F12" s="48"/>
      <c r="G12" s="48"/>
      <c r="H12" s="48"/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ht="14.25">
      <c r="A13" s="177" t="s">
        <v>494</v>
      </c>
      <c r="B13" s="176" t="s">
        <v>495</v>
      </c>
      <c r="C13" s="48">
        <v>4016448</v>
      </c>
      <c r="D13" s="48">
        <v>5026448</v>
      </c>
      <c r="E13" s="48">
        <v>5018626</v>
      </c>
      <c r="F13" s="48"/>
      <c r="G13" s="48"/>
      <c r="H13" s="48"/>
      <c r="I13" s="48">
        <f t="shared" si="0"/>
        <v>4016448</v>
      </c>
      <c r="J13" s="48">
        <f t="shared" si="1"/>
        <v>5026448</v>
      </c>
      <c r="K13" s="48">
        <f t="shared" si="2"/>
        <v>5018626</v>
      </c>
    </row>
    <row r="14" spans="1:11" ht="14.25">
      <c r="A14" s="177" t="s">
        <v>496</v>
      </c>
      <c r="B14" s="176" t="s">
        <v>497</v>
      </c>
      <c r="C14" s="48"/>
      <c r="D14" s="48"/>
      <c r="E14" s="48"/>
      <c r="F14" s="48"/>
      <c r="G14" s="48"/>
      <c r="H14" s="48"/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ht="14.25">
      <c r="A15" s="178" t="s">
        <v>498</v>
      </c>
      <c r="B15" s="176" t="s">
        <v>499</v>
      </c>
      <c r="C15" s="48">
        <v>400000</v>
      </c>
      <c r="D15" s="48">
        <v>580000</v>
      </c>
      <c r="E15" s="48">
        <v>579298</v>
      </c>
      <c r="F15" s="48"/>
      <c r="G15" s="48"/>
      <c r="H15" s="48"/>
      <c r="I15" s="48">
        <f t="shared" si="0"/>
        <v>400000</v>
      </c>
      <c r="J15" s="48">
        <f t="shared" si="1"/>
        <v>580000</v>
      </c>
      <c r="K15" s="48">
        <f t="shared" si="2"/>
        <v>579298</v>
      </c>
    </row>
    <row r="16" spans="1:11" ht="14.25">
      <c r="A16" s="178" t="s">
        <v>500</v>
      </c>
      <c r="B16" s="176" t="s">
        <v>501</v>
      </c>
      <c r="C16" s="48">
        <v>2160000</v>
      </c>
      <c r="D16" s="48">
        <v>160000</v>
      </c>
      <c r="E16" s="48">
        <v>76709</v>
      </c>
      <c r="F16" s="48"/>
      <c r="G16" s="48"/>
      <c r="H16" s="48"/>
      <c r="I16" s="48">
        <f t="shared" si="0"/>
        <v>2160000</v>
      </c>
      <c r="J16" s="48">
        <f t="shared" si="1"/>
        <v>160000</v>
      </c>
      <c r="K16" s="48">
        <f t="shared" si="2"/>
        <v>76709</v>
      </c>
    </row>
    <row r="17" spans="1:11" ht="14.25">
      <c r="A17" s="178" t="s">
        <v>502</v>
      </c>
      <c r="B17" s="176" t="s">
        <v>503</v>
      </c>
      <c r="C17" s="48"/>
      <c r="D17" s="48"/>
      <c r="E17" s="48"/>
      <c r="F17" s="48"/>
      <c r="G17" s="48"/>
      <c r="H17" s="48"/>
      <c r="I17" s="48">
        <f t="shared" si="0"/>
        <v>0</v>
      </c>
      <c r="J17" s="48">
        <f t="shared" si="1"/>
        <v>0</v>
      </c>
      <c r="K17" s="48">
        <f t="shared" si="2"/>
        <v>0</v>
      </c>
    </row>
    <row r="18" spans="1:11" ht="14.25">
      <c r="A18" s="178" t="s">
        <v>504</v>
      </c>
      <c r="B18" s="176" t="s">
        <v>505</v>
      </c>
      <c r="C18" s="48"/>
      <c r="D18" s="48"/>
      <c r="E18" s="48"/>
      <c r="F18" s="48"/>
      <c r="G18" s="48"/>
      <c r="H18" s="48"/>
      <c r="I18" s="48">
        <f t="shared" si="0"/>
        <v>0</v>
      </c>
      <c r="J18" s="48">
        <f t="shared" si="1"/>
        <v>0</v>
      </c>
      <c r="K18" s="48">
        <f t="shared" si="2"/>
        <v>0</v>
      </c>
    </row>
    <row r="19" spans="1:11" ht="14.25">
      <c r="A19" s="178" t="s">
        <v>847</v>
      </c>
      <c r="B19" s="176" t="s">
        <v>506</v>
      </c>
      <c r="C19" s="48"/>
      <c r="D19" s="48">
        <v>4920000</v>
      </c>
      <c r="E19" s="48">
        <v>4912502</v>
      </c>
      <c r="F19" s="48"/>
      <c r="G19" s="48"/>
      <c r="H19" s="48"/>
      <c r="I19" s="48">
        <f t="shared" si="0"/>
        <v>0</v>
      </c>
      <c r="J19" s="48">
        <f t="shared" si="1"/>
        <v>4920000</v>
      </c>
      <c r="K19" s="48">
        <f t="shared" si="2"/>
        <v>4912502</v>
      </c>
    </row>
    <row r="20" spans="1:11" s="350" customFormat="1" ht="14.25">
      <c r="A20" s="52" t="s">
        <v>785</v>
      </c>
      <c r="B20" s="53" t="s">
        <v>507</v>
      </c>
      <c r="C20" s="56">
        <f>SUM(C7:C19)</f>
        <v>64970520</v>
      </c>
      <c r="D20" s="56">
        <f>SUM(D7:D19)</f>
        <v>76633896</v>
      </c>
      <c r="E20" s="56">
        <f>SUM(E7:E19)</f>
        <v>76175928</v>
      </c>
      <c r="F20" s="54"/>
      <c r="G20" s="54"/>
      <c r="H20" s="54"/>
      <c r="I20" s="48">
        <f t="shared" si="0"/>
        <v>64970520</v>
      </c>
      <c r="J20" s="48">
        <f t="shared" si="1"/>
        <v>76633896</v>
      </c>
      <c r="K20" s="48">
        <f t="shared" si="2"/>
        <v>76175928</v>
      </c>
    </row>
    <row r="21" spans="1:11" ht="14.25">
      <c r="A21" s="178" t="s">
        <v>508</v>
      </c>
      <c r="B21" s="176" t="s">
        <v>509</v>
      </c>
      <c r="C21" s="48">
        <v>16283376</v>
      </c>
      <c r="D21" s="48">
        <v>19050000</v>
      </c>
      <c r="E21" s="48">
        <v>19010763</v>
      </c>
      <c r="F21" s="48"/>
      <c r="G21" s="48"/>
      <c r="H21" s="48"/>
      <c r="I21" s="48">
        <f t="shared" si="0"/>
        <v>16283376</v>
      </c>
      <c r="J21" s="48">
        <f t="shared" si="1"/>
        <v>19050000</v>
      </c>
      <c r="K21" s="48">
        <f t="shared" si="2"/>
        <v>19010763</v>
      </c>
    </row>
    <row r="22" spans="1:11" ht="33.75" customHeight="1">
      <c r="A22" s="178" t="s">
        <v>510</v>
      </c>
      <c r="B22" s="176" t="s">
        <v>511</v>
      </c>
      <c r="C22" s="48">
        <v>3840000</v>
      </c>
      <c r="D22" s="48">
        <v>1890000</v>
      </c>
      <c r="E22" s="48">
        <v>1798663</v>
      </c>
      <c r="F22" s="48"/>
      <c r="G22" s="48"/>
      <c r="H22" s="48"/>
      <c r="I22" s="48">
        <f t="shared" si="0"/>
        <v>3840000</v>
      </c>
      <c r="J22" s="48">
        <f t="shared" si="1"/>
        <v>1890000</v>
      </c>
      <c r="K22" s="48">
        <f t="shared" si="2"/>
        <v>1798663</v>
      </c>
    </row>
    <row r="23" spans="1:11" ht="14.25">
      <c r="A23" s="179" t="s">
        <v>512</v>
      </c>
      <c r="B23" s="176" t="s">
        <v>513</v>
      </c>
      <c r="C23" s="48">
        <v>300000</v>
      </c>
      <c r="D23" s="48">
        <v>1200000</v>
      </c>
      <c r="E23" s="48">
        <v>1108057</v>
      </c>
      <c r="F23" s="48"/>
      <c r="G23" s="48"/>
      <c r="H23" s="48"/>
      <c r="I23" s="48">
        <f t="shared" si="0"/>
        <v>300000</v>
      </c>
      <c r="J23" s="48">
        <f t="shared" si="1"/>
        <v>1200000</v>
      </c>
      <c r="K23" s="48">
        <f t="shared" si="2"/>
        <v>1108057</v>
      </c>
    </row>
    <row r="24" spans="1:11" s="350" customFormat="1" ht="14.25">
      <c r="A24" s="55" t="s">
        <v>786</v>
      </c>
      <c r="B24" s="53" t="s">
        <v>514</v>
      </c>
      <c r="C24" s="56">
        <f>SUM(C21:C23)</f>
        <v>20423376</v>
      </c>
      <c r="D24" s="56">
        <f>SUM(D21:D23)</f>
        <v>22140000</v>
      </c>
      <c r="E24" s="56">
        <f>SUM(E21:E23)</f>
        <v>21917483</v>
      </c>
      <c r="F24" s="54"/>
      <c r="G24" s="54"/>
      <c r="H24" s="54"/>
      <c r="I24" s="48">
        <f t="shared" si="0"/>
        <v>20423376</v>
      </c>
      <c r="J24" s="48">
        <f t="shared" si="1"/>
        <v>22140000</v>
      </c>
      <c r="K24" s="48">
        <f t="shared" si="2"/>
        <v>21917483</v>
      </c>
    </row>
    <row r="25" spans="1:11" s="350" customFormat="1" ht="14.25">
      <c r="A25" s="52" t="s">
        <v>2</v>
      </c>
      <c r="B25" s="53" t="s">
        <v>515</v>
      </c>
      <c r="C25" s="56">
        <f>SUM(C20+C24)</f>
        <v>85393896</v>
      </c>
      <c r="D25" s="56">
        <f>SUM(D20+D24)</f>
        <v>98773896</v>
      </c>
      <c r="E25" s="56">
        <f>E20+E24</f>
        <v>98093411</v>
      </c>
      <c r="F25" s="54"/>
      <c r="G25" s="54"/>
      <c r="H25" s="54"/>
      <c r="I25" s="48">
        <f t="shared" si="0"/>
        <v>85393896</v>
      </c>
      <c r="J25" s="48">
        <f t="shared" si="1"/>
        <v>98773896</v>
      </c>
      <c r="K25" s="48">
        <f t="shared" si="2"/>
        <v>98093411</v>
      </c>
    </row>
    <row r="26" spans="1:11" s="350" customFormat="1" ht="14.25">
      <c r="A26" s="55" t="s">
        <v>848</v>
      </c>
      <c r="B26" s="53" t="s">
        <v>516</v>
      </c>
      <c r="C26" s="56">
        <v>18267839</v>
      </c>
      <c r="D26" s="56">
        <v>24200000</v>
      </c>
      <c r="E26" s="56">
        <v>24132138</v>
      </c>
      <c r="F26" s="56"/>
      <c r="G26" s="56"/>
      <c r="H26" s="56"/>
      <c r="I26" s="48">
        <f t="shared" si="0"/>
        <v>18267839</v>
      </c>
      <c r="J26" s="48">
        <f t="shared" si="1"/>
        <v>24200000</v>
      </c>
      <c r="K26" s="48">
        <f t="shared" si="2"/>
        <v>24132138</v>
      </c>
    </row>
    <row r="27" spans="1:11" ht="14.25">
      <c r="A27" s="178" t="s">
        <v>517</v>
      </c>
      <c r="B27" s="176" t="s">
        <v>518</v>
      </c>
      <c r="C27" s="48">
        <v>2430000</v>
      </c>
      <c r="D27" s="48">
        <v>2433000</v>
      </c>
      <c r="E27" s="48">
        <v>1020882</v>
      </c>
      <c r="F27" s="48"/>
      <c r="G27" s="48"/>
      <c r="H27" s="48"/>
      <c r="I27" s="48">
        <f t="shared" si="0"/>
        <v>2430000</v>
      </c>
      <c r="J27" s="48">
        <f t="shared" si="1"/>
        <v>2433000</v>
      </c>
      <c r="K27" s="48">
        <f t="shared" si="2"/>
        <v>1020882</v>
      </c>
    </row>
    <row r="28" spans="1:11" ht="14.25">
      <c r="A28" s="178" t="s">
        <v>519</v>
      </c>
      <c r="B28" s="176" t="s">
        <v>520</v>
      </c>
      <c r="C28" s="48">
        <v>34845193</v>
      </c>
      <c r="D28" s="48">
        <v>24204193</v>
      </c>
      <c r="E28" s="48">
        <v>14995733</v>
      </c>
      <c r="F28" s="48"/>
      <c r="G28" s="48"/>
      <c r="H28" s="48"/>
      <c r="I28" s="48">
        <f t="shared" si="0"/>
        <v>34845193</v>
      </c>
      <c r="J28" s="48">
        <f t="shared" si="1"/>
        <v>24204193</v>
      </c>
      <c r="K28" s="48">
        <f t="shared" si="2"/>
        <v>14995733</v>
      </c>
    </row>
    <row r="29" spans="1:11" ht="14.25">
      <c r="A29" s="178" t="s">
        <v>521</v>
      </c>
      <c r="B29" s="176" t="s">
        <v>522</v>
      </c>
      <c r="C29" s="48"/>
      <c r="D29" s="48"/>
      <c r="E29" s="48"/>
      <c r="F29" s="48"/>
      <c r="G29" s="48"/>
      <c r="H29" s="48"/>
      <c r="I29" s="48">
        <f t="shared" si="0"/>
        <v>0</v>
      </c>
      <c r="J29" s="48">
        <f t="shared" si="1"/>
        <v>0</v>
      </c>
      <c r="K29" s="48">
        <f t="shared" si="2"/>
        <v>0</v>
      </c>
    </row>
    <row r="30" spans="1:11" s="350" customFormat="1" ht="14.25">
      <c r="A30" s="55" t="s">
        <v>787</v>
      </c>
      <c r="B30" s="53" t="s">
        <v>523</v>
      </c>
      <c r="C30" s="56">
        <f>SUM(C27:C29)</f>
        <v>37275193</v>
      </c>
      <c r="D30" s="56">
        <f>D27+D28</f>
        <v>26637193</v>
      </c>
      <c r="E30" s="56">
        <f>E27+E28</f>
        <v>16016615</v>
      </c>
      <c r="F30" s="54"/>
      <c r="G30" s="54"/>
      <c r="H30" s="54"/>
      <c r="I30" s="48">
        <f t="shared" si="0"/>
        <v>37275193</v>
      </c>
      <c r="J30" s="48">
        <f t="shared" si="1"/>
        <v>26637193</v>
      </c>
      <c r="K30" s="48">
        <f t="shared" si="2"/>
        <v>16016615</v>
      </c>
    </row>
    <row r="31" spans="1:11" ht="14.25">
      <c r="A31" s="178" t="s">
        <v>524</v>
      </c>
      <c r="B31" s="176" t="s">
        <v>525</v>
      </c>
      <c r="C31" s="48">
        <v>2160000</v>
      </c>
      <c r="D31" s="48">
        <v>3800000</v>
      </c>
      <c r="E31" s="48">
        <v>3713476</v>
      </c>
      <c r="F31" s="48"/>
      <c r="G31" s="48"/>
      <c r="H31" s="48"/>
      <c r="I31" s="48">
        <f t="shared" si="0"/>
        <v>2160000</v>
      </c>
      <c r="J31" s="48">
        <f t="shared" si="1"/>
        <v>3800000</v>
      </c>
      <c r="K31" s="48">
        <f t="shared" si="2"/>
        <v>3713476</v>
      </c>
    </row>
    <row r="32" spans="1:11" ht="14.25">
      <c r="A32" s="178" t="s">
        <v>526</v>
      </c>
      <c r="B32" s="176" t="s">
        <v>527</v>
      </c>
      <c r="C32" s="48">
        <v>3570000</v>
      </c>
      <c r="D32" s="48">
        <v>3170000</v>
      </c>
      <c r="E32" s="48">
        <v>3125404</v>
      </c>
      <c r="F32" s="48"/>
      <c r="G32" s="48"/>
      <c r="H32" s="48"/>
      <c r="I32" s="48">
        <f t="shared" si="0"/>
        <v>3570000</v>
      </c>
      <c r="J32" s="48">
        <f t="shared" si="1"/>
        <v>3170000</v>
      </c>
      <c r="K32" s="48">
        <f t="shared" si="2"/>
        <v>3125404</v>
      </c>
    </row>
    <row r="33" spans="1:11" s="350" customFormat="1" ht="15" customHeight="1">
      <c r="A33" s="55" t="s">
        <v>3</v>
      </c>
      <c r="B33" s="53" t="s">
        <v>528</v>
      </c>
      <c r="C33" s="56">
        <f>SUM(C31:C32)</f>
        <v>5730000</v>
      </c>
      <c r="D33" s="56">
        <f>D31+D32</f>
        <v>6970000</v>
      </c>
      <c r="E33" s="56">
        <f>E31+E32</f>
        <v>6838880</v>
      </c>
      <c r="F33" s="54"/>
      <c r="G33" s="54"/>
      <c r="H33" s="54"/>
      <c r="I33" s="48">
        <f t="shared" si="0"/>
        <v>5730000</v>
      </c>
      <c r="J33" s="48">
        <f t="shared" si="1"/>
        <v>6970000</v>
      </c>
      <c r="K33" s="48">
        <f t="shared" si="2"/>
        <v>6838880</v>
      </c>
    </row>
    <row r="34" spans="1:11" ht="14.25">
      <c r="A34" s="178" t="s">
        <v>529</v>
      </c>
      <c r="B34" s="176" t="s">
        <v>530</v>
      </c>
      <c r="C34" s="48">
        <v>21195000</v>
      </c>
      <c r="D34" s="48">
        <v>21095000</v>
      </c>
      <c r="E34" s="48">
        <v>20045214</v>
      </c>
      <c r="F34" s="48"/>
      <c r="G34" s="48"/>
      <c r="H34" s="48"/>
      <c r="I34" s="48">
        <f t="shared" si="0"/>
        <v>21195000</v>
      </c>
      <c r="J34" s="48">
        <f t="shared" si="1"/>
        <v>21095000</v>
      </c>
      <c r="K34" s="48">
        <f t="shared" si="2"/>
        <v>20045214</v>
      </c>
    </row>
    <row r="35" spans="1:11" ht="14.25">
      <c r="A35" s="178" t="s">
        <v>531</v>
      </c>
      <c r="B35" s="176" t="s">
        <v>532</v>
      </c>
      <c r="C35" s="48"/>
      <c r="D35" s="48"/>
      <c r="E35" s="48"/>
      <c r="F35" s="48"/>
      <c r="G35" s="48"/>
      <c r="H35" s="48"/>
      <c r="I35" s="48">
        <f t="shared" si="0"/>
        <v>0</v>
      </c>
      <c r="J35" s="48">
        <f t="shared" si="1"/>
        <v>0</v>
      </c>
      <c r="K35" s="48">
        <f t="shared" si="2"/>
        <v>0</v>
      </c>
    </row>
    <row r="36" spans="1:11" ht="14.25">
      <c r="A36" s="178" t="s">
        <v>849</v>
      </c>
      <c r="B36" s="176" t="s">
        <v>533</v>
      </c>
      <c r="C36" s="48">
        <v>4330000</v>
      </c>
      <c r="D36" s="48">
        <v>4430000</v>
      </c>
      <c r="E36" s="48">
        <v>4386168</v>
      </c>
      <c r="F36" s="48"/>
      <c r="G36" s="48"/>
      <c r="H36" s="48"/>
      <c r="I36" s="48">
        <f t="shared" si="0"/>
        <v>4330000</v>
      </c>
      <c r="J36" s="48">
        <f t="shared" si="1"/>
        <v>4430000</v>
      </c>
      <c r="K36" s="48">
        <f t="shared" si="2"/>
        <v>4386168</v>
      </c>
    </row>
    <row r="37" spans="1:11" ht="14.25">
      <c r="A37" s="178" t="s">
        <v>534</v>
      </c>
      <c r="B37" s="176" t="s">
        <v>535</v>
      </c>
      <c r="C37" s="48">
        <v>17495819</v>
      </c>
      <c r="D37" s="48">
        <v>29295819</v>
      </c>
      <c r="E37" s="48">
        <v>28845846</v>
      </c>
      <c r="F37" s="48"/>
      <c r="G37" s="48"/>
      <c r="H37" s="48"/>
      <c r="I37" s="48">
        <f t="shared" si="0"/>
        <v>17495819</v>
      </c>
      <c r="J37" s="48">
        <f t="shared" si="1"/>
        <v>29295819</v>
      </c>
      <c r="K37" s="48">
        <f t="shared" si="2"/>
        <v>28845846</v>
      </c>
    </row>
    <row r="38" spans="1:11" ht="14.25">
      <c r="A38" s="180" t="s">
        <v>850</v>
      </c>
      <c r="B38" s="176" t="s">
        <v>536</v>
      </c>
      <c r="C38" s="48"/>
      <c r="D38" s="48">
        <v>2000000</v>
      </c>
      <c r="E38" s="48">
        <v>866983</v>
      </c>
      <c r="F38" s="48"/>
      <c r="G38" s="48"/>
      <c r="H38" s="48"/>
      <c r="I38" s="48">
        <f t="shared" si="0"/>
        <v>0</v>
      </c>
      <c r="J38" s="48">
        <f t="shared" si="1"/>
        <v>2000000</v>
      </c>
      <c r="K38" s="48">
        <f t="shared" si="2"/>
        <v>866983</v>
      </c>
    </row>
    <row r="39" spans="1:11" ht="14.25">
      <c r="A39" s="179" t="s">
        <v>537</v>
      </c>
      <c r="B39" s="176" t="s">
        <v>538</v>
      </c>
      <c r="C39" s="48">
        <v>350000</v>
      </c>
      <c r="D39" s="48">
        <v>4202846</v>
      </c>
      <c r="E39" s="48">
        <v>3147016</v>
      </c>
      <c r="F39" s="48"/>
      <c r="G39" s="48"/>
      <c r="H39" s="48"/>
      <c r="I39" s="48">
        <f t="shared" si="0"/>
        <v>350000</v>
      </c>
      <c r="J39" s="48">
        <f t="shared" si="1"/>
        <v>4202846</v>
      </c>
      <c r="K39" s="48">
        <f t="shared" si="2"/>
        <v>3147016</v>
      </c>
    </row>
    <row r="40" spans="1:11" ht="14.25">
      <c r="A40" s="178" t="s">
        <v>851</v>
      </c>
      <c r="B40" s="176" t="s">
        <v>539</v>
      </c>
      <c r="C40" s="48">
        <v>41436432</v>
      </c>
      <c r="D40" s="48">
        <v>43436432</v>
      </c>
      <c r="E40" s="48">
        <v>40859780</v>
      </c>
      <c r="F40" s="48"/>
      <c r="G40" s="48"/>
      <c r="H40" s="48"/>
      <c r="I40" s="48">
        <f t="shared" si="0"/>
        <v>41436432</v>
      </c>
      <c r="J40" s="48">
        <f t="shared" si="1"/>
        <v>43436432</v>
      </c>
      <c r="K40" s="48">
        <f t="shared" si="2"/>
        <v>40859780</v>
      </c>
    </row>
    <row r="41" spans="1:11" s="350" customFormat="1" ht="14.25">
      <c r="A41" s="55" t="s">
        <v>788</v>
      </c>
      <c r="B41" s="53" t="s">
        <v>540</v>
      </c>
      <c r="C41" s="56">
        <f>SUM(C34:C40)</f>
        <v>84807251</v>
      </c>
      <c r="D41" s="56">
        <f>SUM(D34:D40)</f>
        <v>104460097</v>
      </c>
      <c r="E41" s="56">
        <f>SUM(E34:E40)</f>
        <v>98151007</v>
      </c>
      <c r="F41" s="54"/>
      <c r="G41" s="54"/>
      <c r="H41" s="54"/>
      <c r="I41" s="48">
        <f t="shared" si="0"/>
        <v>84807251</v>
      </c>
      <c r="J41" s="48">
        <f t="shared" si="1"/>
        <v>104460097</v>
      </c>
      <c r="K41" s="48">
        <f t="shared" si="2"/>
        <v>98151007</v>
      </c>
    </row>
    <row r="42" spans="1:11" ht="14.25">
      <c r="A42" s="178" t="s">
        <v>541</v>
      </c>
      <c r="B42" s="176" t="s">
        <v>542</v>
      </c>
      <c r="C42" s="48">
        <v>400000</v>
      </c>
      <c r="D42" s="48">
        <v>650000</v>
      </c>
      <c r="E42" s="48">
        <v>629540</v>
      </c>
      <c r="F42" s="48"/>
      <c r="G42" s="48"/>
      <c r="H42" s="48"/>
      <c r="I42" s="48">
        <f t="shared" si="0"/>
        <v>400000</v>
      </c>
      <c r="J42" s="48">
        <f t="shared" si="1"/>
        <v>650000</v>
      </c>
      <c r="K42" s="48">
        <f t="shared" si="2"/>
        <v>629540</v>
      </c>
    </row>
    <row r="43" spans="1:11" ht="14.25">
      <c r="A43" s="178" t="s">
        <v>543</v>
      </c>
      <c r="B43" s="176" t="s">
        <v>544</v>
      </c>
      <c r="C43" s="48">
        <v>3500000</v>
      </c>
      <c r="D43" s="48">
        <v>3500000</v>
      </c>
      <c r="E43" s="48">
        <v>3461759</v>
      </c>
      <c r="F43" s="48"/>
      <c r="G43" s="48"/>
      <c r="H43" s="48"/>
      <c r="I43" s="48">
        <f t="shared" si="0"/>
        <v>3500000</v>
      </c>
      <c r="J43" s="48">
        <f t="shared" si="1"/>
        <v>3500000</v>
      </c>
      <c r="K43" s="48">
        <f t="shared" si="2"/>
        <v>3461759</v>
      </c>
    </row>
    <row r="44" spans="1:11" s="350" customFormat="1" ht="14.25">
      <c r="A44" s="55" t="s">
        <v>789</v>
      </c>
      <c r="B44" s="53" t="s">
        <v>545</v>
      </c>
      <c r="C44" s="56">
        <f>C42+C43</f>
        <v>3900000</v>
      </c>
      <c r="D44" s="56">
        <f>D42+D43</f>
        <v>4150000</v>
      </c>
      <c r="E44" s="56">
        <f>E42+E43</f>
        <v>4091299</v>
      </c>
      <c r="F44" s="54"/>
      <c r="G44" s="54"/>
      <c r="H44" s="54"/>
      <c r="I44" s="48">
        <f t="shared" si="0"/>
        <v>3900000</v>
      </c>
      <c r="J44" s="48">
        <f t="shared" si="1"/>
        <v>4150000</v>
      </c>
      <c r="K44" s="48">
        <f t="shared" si="2"/>
        <v>4091299</v>
      </c>
    </row>
    <row r="45" spans="1:11" ht="14.25">
      <c r="A45" s="178" t="s">
        <v>546</v>
      </c>
      <c r="B45" s="176" t="s">
        <v>547</v>
      </c>
      <c r="C45" s="48">
        <v>24556374</v>
      </c>
      <c r="D45" s="48">
        <v>27156374</v>
      </c>
      <c r="E45" s="48">
        <v>26389445</v>
      </c>
      <c r="F45" s="48"/>
      <c r="G45" s="48"/>
      <c r="H45" s="48"/>
      <c r="I45" s="48">
        <f t="shared" si="0"/>
        <v>24556374</v>
      </c>
      <c r="J45" s="48">
        <f t="shared" si="1"/>
        <v>27156374</v>
      </c>
      <c r="K45" s="48">
        <f t="shared" si="2"/>
        <v>26389445</v>
      </c>
    </row>
    <row r="46" spans="1:11" ht="14.25">
      <c r="A46" s="178" t="s">
        <v>548</v>
      </c>
      <c r="B46" s="176" t="s">
        <v>549</v>
      </c>
      <c r="C46" s="48"/>
      <c r="D46" s="48">
        <v>19000000</v>
      </c>
      <c r="E46" s="48">
        <v>18922890</v>
      </c>
      <c r="F46" s="48"/>
      <c r="G46" s="48"/>
      <c r="H46" s="48"/>
      <c r="I46" s="48">
        <f t="shared" si="0"/>
        <v>0</v>
      </c>
      <c r="J46" s="48">
        <f t="shared" si="1"/>
        <v>19000000</v>
      </c>
      <c r="K46" s="48">
        <f t="shared" si="2"/>
        <v>18922890</v>
      </c>
    </row>
    <row r="47" spans="1:11" ht="14.25">
      <c r="A47" s="178" t="s">
        <v>852</v>
      </c>
      <c r="B47" s="176" t="s">
        <v>550</v>
      </c>
      <c r="C47" s="48">
        <v>6194813</v>
      </c>
      <c r="D47" s="48">
        <v>6195813</v>
      </c>
      <c r="E47" s="48">
        <v>6195349</v>
      </c>
      <c r="F47" s="48"/>
      <c r="G47" s="48"/>
      <c r="H47" s="48"/>
      <c r="I47" s="48">
        <f t="shared" si="0"/>
        <v>6194813</v>
      </c>
      <c r="J47" s="48">
        <f t="shared" si="1"/>
        <v>6195813</v>
      </c>
      <c r="K47" s="48">
        <f t="shared" si="2"/>
        <v>6195349</v>
      </c>
    </row>
    <row r="48" spans="1:11" ht="14.25">
      <c r="A48" s="178" t="s">
        <v>853</v>
      </c>
      <c r="B48" s="176" t="s">
        <v>551</v>
      </c>
      <c r="C48" s="48"/>
      <c r="D48" s="48"/>
      <c r="E48" s="48"/>
      <c r="F48" s="48"/>
      <c r="G48" s="48"/>
      <c r="H48" s="48"/>
      <c r="I48" s="48">
        <f t="shared" si="0"/>
        <v>0</v>
      </c>
      <c r="J48" s="48">
        <f t="shared" si="1"/>
        <v>0</v>
      </c>
      <c r="K48" s="48">
        <f t="shared" si="2"/>
        <v>0</v>
      </c>
    </row>
    <row r="49" spans="1:11" ht="14.25">
      <c r="A49" s="178" t="s">
        <v>552</v>
      </c>
      <c r="B49" s="176" t="s">
        <v>553</v>
      </c>
      <c r="C49" s="48">
        <v>3150000</v>
      </c>
      <c r="D49" s="48">
        <v>3150000</v>
      </c>
      <c r="E49" s="48">
        <v>2359977</v>
      </c>
      <c r="F49" s="48"/>
      <c r="G49" s="48"/>
      <c r="H49" s="48"/>
      <c r="I49" s="48">
        <f t="shared" si="0"/>
        <v>3150000</v>
      </c>
      <c r="J49" s="48">
        <f t="shared" si="1"/>
        <v>3150000</v>
      </c>
      <c r="K49" s="48">
        <f t="shared" si="2"/>
        <v>2359977</v>
      </c>
    </row>
    <row r="50" spans="1:11" s="350" customFormat="1" ht="14.25">
      <c r="A50" s="55" t="s">
        <v>790</v>
      </c>
      <c r="B50" s="53" t="s">
        <v>554</v>
      </c>
      <c r="C50" s="56">
        <f>C45+C46+C47+C48+C49</f>
        <v>33901187</v>
      </c>
      <c r="D50" s="56">
        <f>D45+D46+D47+D48+D49</f>
        <v>55502187</v>
      </c>
      <c r="E50" s="56">
        <f>E45+E46+E47+E48+E49</f>
        <v>53867661</v>
      </c>
      <c r="F50" s="54"/>
      <c r="G50" s="54"/>
      <c r="H50" s="54"/>
      <c r="I50" s="48">
        <f t="shared" si="0"/>
        <v>33901187</v>
      </c>
      <c r="J50" s="48">
        <f t="shared" si="1"/>
        <v>55502187</v>
      </c>
      <c r="K50" s="48">
        <f t="shared" si="2"/>
        <v>53867661</v>
      </c>
    </row>
    <row r="51" spans="1:11" s="350" customFormat="1" ht="14.25">
      <c r="A51" s="55" t="s">
        <v>791</v>
      </c>
      <c r="B51" s="53" t="s">
        <v>555</v>
      </c>
      <c r="C51" s="56">
        <f>SUM(C30+C33+C41+C44+C50)</f>
        <v>165613631</v>
      </c>
      <c r="D51" s="56">
        <f>D30+D33+D41+D44+D50</f>
        <v>197719477</v>
      </c>
      <c r="E51" s="56">
        <f>E30+E33+E41+E44+E50</f>
        <v>178965462</v>
      </c>
      <c r="F51" s="54"/>
      <c r="G51" s="54"/>
      <c r="H51" s="54"/>
      <c r="I51" s="48">
        <f t="shared" si="0"/>
        <v>165613631</v>
      </c>
      <c r="J51" s="48">
        <f t="shared" si="1"/>
        <v>197719477</v>
      </c>
      <c r="K51" s="48">
        <f t="shared" si="2"/>
        <v>178965462</v>
      </c>
    </row>
    <row r="52" spans="1:11" ht="14.25">
      <c r="A52" s="181" t="s">
        <v>556</v>
      </c>
      <c r="B52" s="176" t="s">
        <v>557</v>
      </c>
      <c r="C52" s="48"/>
      <c r="D52" s="48"/>
      <c r="E52" s="48"/>
      <c r="F52" s="48"/>
      <c r="G52" s="48"/>
      <c r="H52" s="48"/>
      <c r="I52" s="48">
        <f t="shared" si="0"/>
        <v>0</v>
      </c>
      <c r="J52" s="48">
        <f t="shared" si="1"/>
        <v>0</v>
      </c>
      <c r="K52" s="48">
        <f t="shared" si="2"/>
        <v>0</v>
      </c>
    </row>
    <row r="53" spans="1:11" ht="14.25">
      <c r="A53" s="181" t="s">
        <v>792</v>
      </c>
      <c r="B53" s="176" t="s">
        <v>558</v>
      </c>
      <c r="C53" s="48"/>
      <c r="D53" s="48">
        <v>452500</v>
      </c>
      <c r="E53" s="48">
        <v>452500</v>
      </c>
      <c r="F53" s="48"/>
      <c r="G53" s="48"/>
      <c r="H53" s="48"/>
      <c r="I53" s="48">
        <f t="shared" si="0"/>
        <v>0</v>
      </c>
      <c r="J53" s="48">
        <f t="shared" si="1"/>
        <v>452500</v>
      </c>
      <c r="K53" s="48">
        <f t="shared" si="2"/>
        <v>452500</v>
      </c>
    </row>
    <row r="54" spans="1:11" ht="14.25">
      <c r="A54" s="182" t="s">
        <v>854</v>
      </c>
      <c r="B54" s="176" t="s">
        <v>559</v>
      </c>
      <c r="C54" s="48"/>
      <c r="D54" s="48"/>
      <c r="E54" s="48"/>
      <c r="F54" s="48"/>
      <c r="G54" s="48"/>
      <c r="H54" s="48"/>
      <c r="I54" s="48">
        <f t="shared" si="0"/>
        <v>0</v>
      </c>
      <c r="J54" s="48">
        <f t="shared" si="1"/>
        <v>0</v>
      </c>
      <c r="K54" s="48">
        <f t="shared" si="2"/>
        <v>0</v>
      </c>
    </row>
    <row r="55" spans="1:11" ht="14.25">
      <c r="A55" s="182" t="s">
        <v>855</v>
      </c>
      <c r="B55" s="176" t="s">
        <v>560</v>
      </c>
      <c r="C55" s="48"/>
      <c r="D55" s="48"/>
      <c r="E55" s="48"/>
      <c r="F55" s="48"/>
      <c r="G55" s="48"/>
      <c r="H55" s="48"/>
      <c r="I55" s="48">
        <f t="shared" si="0"/>
        <v>0</v>
      </c>
      <c r="J55" s="48">
        <f t="shared" si="1"/>
        <v>0</v>
      </c>
      <c r="K55" s="48">
        <f t="shared" si="2"/>
        <v>0</v>
      </c>
    </row>
    <row r="56" spans="1:11" ht="14.25">
      <c r="A56" s="182" t="s">
        <v>856</v>
      </c>
      <c r="B56" s="176" t="s">
        <v>561</v>
      </c>
      <c r="C56" s="48"/>
      <c r="D56" s="48"/>
      <c r="E56" s="48"/>
      <c r="F56" s="48"/>
      <c r="G56" s="48"/>
      <c r="H56" s="48"/>
      <c r="I56" s="48">
        <f t="shared" si="0"/>
        <v>0</v>
      </c>
      <c r="J56" s="48">
        <f t="shared" si="1"/>
        <v>0</v>
      </c>
      <c r="K56" s="48">
        <f t="shared" si="2"/>
        <v>0</v>
      </c>
    </row>
    <row r="57" spans="1:11" ht="14.25">
      <c r="A57" s="181" t="s">
        <v>857</v>
      </c>
      <c r="B57" s="176" t="s">
        <v>562</v>
      </c>
      <c r="C57" s="48"/>
      <c r="D57" s="48"/>
      <c r="E57" s="48"/>
      <c r="F57" s="48"/>
      <c r="G57" s="48"/>
      <c r="H57" s="48"/>
      <c r="I57" s="48">
        <f t="shared" si="0"/>
        <v>0</v>
      </c>
      <c r="J57" s="48">
        <f t="shared" si="1"/>
        <v>0</v>
      </c>
      <c r="K57" s="48">
        <f t="shared" si="2"/>
        <v>0</v>
      </c>
    </row>
    <row r="58" spans="1:11" ht="14.25">
      <c r="A58" s="181" t="s">
        <v>858</v>
      </c>
      <c r="B58" s="176" t="s">
        <v>563</v>
      </c>
      <c r="C58" s="48"/>
      <c r="D58" s="48"/>
      <c r="E58" s="48"/>
      <c r="F58" s="48"/>
      <c r="G58" s="48"/>
      <c r="H58" s="48"/>
      <c r="I58" s="48">
        <f t="shared" si="0"/>
        <v>0</v>
      </c>
      <c r="J58" s="48">
        <f t="shared" si="1"/>
        <v>0</v>
      </c>
      <c r="K58" s="48">
        <f t="shared" si="2"/>
        <v>0</v>
      </c>
    </row>
    <row r="59" spans="1:11" ht="14.25">
      <c r="A59" s="181" t="s">
        <v>859</v>
      </c>
      <c r="B59" s="176" t="s">
        <v>564</v>
      </c>
      <c r="C59" s="48">
        <v>34513000</v>
      </c>
      <c r="D59" s="48">
        <v>34513000</v>
      </c>
      <c r="E59" s="48">
        <v>29200394</v>
      </c>
      <c r="F59" s="48"/>
      <c r="G59" s="48"/>
      <c r="H59" s="48"/>
      <c r="I59" s="48">
        <f t="shared" si="0"/>
        <v>34513000</v>
      </c>
      <c r="J59" s="48">
        <v>30842000</v>
      </c>
      <c r="K59" s="48">
        <f t="shared" si="2"/>
        <v>29200394</v>
      </c>
    </row>
    <row r="60" spans="1:11" s="350" customFormat="1" ht="14.25">
      <c r="A60" s="58" t="s">
        <v>821</v>
      </c>
      <c r="B60" s="53" t="s">
        <v>565</v>
      </c>
      <c r="C60" s="56">
        <f>SUM(C53:C59)</f>
        <v>34513000</v>
      </c>
      <c r="D60" s="56">
        <f>SUM(D53:D59)</f>
        <v>34965500</v>
      </c>
      <c r="E60" s="56">
        <f>SUM(E53:E59)</f>
        <v>29652894</v>
      </c>
      <c r="F60" s="54"/>
      <c r="G60" s="54"/>
      <c r="H60" s="54"/>
      <c r="I60" s="48">
        <f t="shared" si="0"/>
        <v>34513000</v>
      </c>
      <c r="J60" s="48">
        <f>SUM(J53:J59)</f>
        <v>31294500</v>
      </c>
      <c r="K60" s="48">
        <f t="shared" si="2"/>
        <v>29652894</v>
      </c>
    </row>
    <row r="61" spans="1:11" ht="14.25">
      <c r="A61" s="183" t="s">
        <v>860</v>
      </c>
      <c r="B61" s="176" t="s">
        <v>566</v>
      </c>
      <c r="C61" s="198"/>
      <c r="D61" s="198"/>
      <c r="E61" s="48"/>
      <c r="F61" s="48"/>
      <c r="G61" s="48"/>
      <c r="H61" s="48"/>
      <c r="I61" s="48">
        <f t="shared" si="0"/>
        <v>0</v>
      </c>
      <c r="J61" s="48">
        <f t="shared" si="1"/>
        <v>0</v>
      </c>
      <c r="K61" s="48">
        <f t="shared" si="2"/>
        <v>0</v>
      </c>
    </row>
    <row r="62" spans="1:11" ht="14.25">
      <c r="A62" s="183" t="s">
        <v>567</v>
      </c>
      <c r="B62" s="176" t="s">
        <v>568</v>
      </c>
      <c r="C62" s="198"/>
      <c r="D62" s="198">
        <v>1452846</v>
      </c>
      <c r="E62" s="48">
        <v>1452846</v>
      </c>
      <c r="F62" s="48"/>
      <c r="G62" s="48"/>
      <c r="H62" s="48"/>
      <c r="I62" s="48">
        <f t="shared" si="0"/>
        <v>0</v>
      </c>
      <c r="J62" s="48">
        <f t="shared" si="1"/>
        <v>1452846</v>
      </c>
      <c r="K62" s="48">
        <f t="shared" si="2"/>
        <v>1452846</v>
      </c>
    </row>
    <row r="63" spans="1:11" ht="14.25">
      <c r="A63" s="183" t="s">
        <v>569</v>
      </c>
      <c r="B63" s="176" t="s">
        <v>570</v>
      </c>
      <c r="C63" s="198"/>
      <c r="D63" s="198"/>
      <c r="E63" s="48"/>
      <c r="F63" s="48"/>
      <c r="G63" s="48"/>
      <c r="H63" s="48"/>
      <c r="I63" s="48">
        <f t="shared" si="0"/>
        <v>0</v>
      </c>
      <c r="J63" s="48">
        <f t="shared" si="1"/>
        <v>0</v>
      </c>
      <c r="K63" s="48">
        <f t="shared" si="2"/>
        <v>0</v>
      </c>
    </row>
    <row r="64" spans="1:11" ht="14.25">
      <c r="A64" s="183" t="s">
        <v>822</v>
      </c>
      <c r="B64" s="176" t="s">
        <v>571</v>
      </c>
      <c r="C64" s="198"/>
      <c r="D64" s="198"/>
      <c r="E64" s="48"/>
      <c r="F64" s="48"/>
      <c r="G64" s="48"/>
      <c r="H64" s="48"/>
      <c r="I64" s="48">
        <f t="shared" si="0"/>
        <v>0</v>
      </c>
      <c r="J64" s="48">
        <f t="shared" si="1"/>
        <v>0</v>
      </c>
      <c r="K64" s="48">
        <f t="shared" si="2"/>
        <v>0</v>
      </c>
    </row>
    <row r="65" spans="1:11" ht="14.25">
      <c r="A65" s="183" t="s">
        <v>861</v>
      </c>
      <c r="B65" s="176" t="s">
        <v>572</v>
      </c>
      <c r="C65" s="198"/>
      <c r="D65" s="198"/>
      <c r="E65" s="48"/>
      <c r="F65" s="48"/>
      <c r="G65" s="48"/>
      <c r="H65" s="48"/>
      <c r="I65" s="48">
        <f t="shared" si="0"/>
        <v>0</v>
      </c>
      <c r="J65" s="48">
        <f t="shared" si="1"/>
        <v>0</v>
      </c>
      <c r="K65" s="48">
        <f t="shared" si="2"/>
        <v>0</v>
      </c>
    </row>
    <row r="66" spans="1:11" ht="14.25">
      <c r="A66" s="183" t="s">
        <v>824</v>
      </c>
      <c r="B66" s="176" t="s">
        <v>573</v>
      </c>
      <c r="C66" s="198"/>
      <c r="D66" s="198"/>
      <c r="E66" s="48"/>
      <c r="F66" s="48"/>
      <c r="G66" s="48"/>
      <c r="H66" s="48"/>
      <c r="I66" s="48">
        <f t="shared" si="0"/>
        <v>0</v>
      </c>
      <c r="J66" s="48">
        <f t="shared" si="1"/>
        <v>0</v>
      </c>
      <c r="K66" s="48">
        <f t="shared" si="2"/>
        <v>0</v>
      </c>
    </row>
    <row r="67" spans="1:11" ht="14.25">
      <c r="A67" s="183" t="s">
        <v>862</v>
      </c>
      <c r="B67" s="176" t="s">
        <v>574</v>
      </c>
      <c r="C67" s="198"/>
      <c r="D67" s="198"/>
      <c r="E67" s="48"/>
      <c r="F67" s="48"/>
      <c r="G67" s="48"/>
      <c r="H67" s="48"/>
      <c r="I67" s="48">
        <f t="shared" si="0"/>
        <v>0</v>
      </c>
      <c r="J67" s="48">
        <f t="shared" si="1"/>
        <v>0</v>
      </c>
      <c r="K67" s="48">
        <f t="shared" si="2"/>
        <v>0</v>
      </c>
    </row>
    <row r="68" spans="1:11" ht="14.25">
      <c r="A68" s="183" t="s">
        <v>863</v>
      </c>
      <c r="B68" s="176" t="s">
        <v>575</v>
      </c>
      <c r="C68" s="198"/>
      <c r="D68" s="198"/>
      <c r="E68" s="48"/>
      <c r="F68" s="48"/>
      <c r="G68" s="48"/>
      <c r="H68" s="48"/>
      <c r="I68" s="48">
        <f t="shared" si="0"/>
        <v>0</v>
      </c>
      <c r="J68" s="48">
        <f t="shared" si="1"/>
        <v>0</v>
      </c>
      <c r="K68" s="48">
        <f t="shared" si="2"/>
        <v>0</v>
      </c>
    </row>
    <row r="69" spans="1:11" ht="14.25">
      <c r="A69" s="183" t="s">
        <v>576</v>
      </c>
      <c r="B69" s="176" t="s">
        <v>577</v>
      </c>
      <c r="C69" s="198"/>
      <c r="D69" s="198"/>
      <c r="E69" s="48"/>
      <c r="F69" s="48"/>
      <c r="G69" s="48"/>
      <c r="H69" s="48"/>
      <c r="I69" s="48">
        <f t="shared" si="0"/>
        <v>0</v>
      </c>
      <c r="J69" s="48">
        <f t="shared" si="1"/>
        <v>0</v>
      </c>
      <c r="K69" s="48">
        <f t="shared" si="2"/>
        <v>0</v>
      </c>
    </row>
    <row r="70" spans="1:11" ht="14.25">
      <c r="A70" s="184" t="s">
        <v>578</v>
      </c>
      <c r="B70" s="176" t="s">
        <v>579</v>
      </c>
      <c r="C70" s="198"/>
      <c r="D70" s="198"/>
      <c r="E70" s="48"/>
      <c r="F70" s="48"/>
      <c r="G70" s="48"/>
      <c r="H70" s="48"/>
      <c r="I70" s="48">
        <f t="shared" si="0"/>
        <v>0</v>
      </c>
      <c r="J70" s="48">
        <f t="shared" si="1"/>
        <v>0</v>
      </c>
      <c r="K70" s="48">
        <f t="shared" si="2"/>
        <v>0</v>
      </c>
    </row>
    <row r="71" spans="1:11" ht="14.25">
      <c r="A71" s="183" t="s">
        <v>864</v>
      </c>
      <c r="B71" s="176" t="s">
        <v>580</v>
      </c>
      <c r="C71" s="198"/>
      <c r="D71" s="198"/>
      <c r="E71" s="48"/>
      <c r="F71" s="48"/>
      <c r="G71" s="48"/>
      <c r="H71" s="48"/>
      <c r="I71" s="48">
        <f t="shared" si="0"/>
        <v>0</v>
      </c>
      <c r="J71" s="48">
        <f t="shared" si="1"/>
        <v>0</v>
      </c>
      <c r="K71" s="48">
        <f t="shared" si="2"/>
        <v>0</v>
      </c>
    </row>
    <row r="72" spans="1:11" ht="14.25">
      <c r="A72" s="183" t="s">
        <v>916</v>
      </c>
      <c r="B72" s="176" t="s">
        <v>581</v>
      </c>
      <c r="C72" s="198">
        <v>30230098</v>
      </c>
      <c r="D72" s="198">
        <v>19462849</v>
      </c>
      <c r="E72" s="48">
        <v>15905099</v>
      </c>
      <c r="F72" s="48">
        <v>0</v>
      </c>
      <c r="G72" s="48">
        <v>0</v>
      </c>
      <c r="H72" s="48">
        <v>0</v>
      </c>
      <c r="I72" s="48">
        <f aca="true" t="shared" si="3" ref="I72:I124">SUM(C72+F72)</f>
        <v>30230098</v>
      </c>
      <c r="J72" s="48">
        <f aca="true" t="shared" si="4" ref="J72:J125">SUM(D72+G72)</f>
        <v>19462849</v>
      </c>
      <c r="K72" s="48">
        <f aca="true" t="shared" si="5" ref="K72:K125">SUM(E72+H72)</f>
        <v>15905099</v>
      </c>
    </row>
    <row r="73" spans="1:11" ht="14.25">
      <c r="A73" s="184" t="s">
        <v>166</v>
      </c>
      <c r="B73" s="176" t="s">
        <v>875</v>
      </c>
      <c r="C73" s="198">
        <v>20169233</v>
      </c>
      <c r="D73" s="198">
        <v>40310383</v>
      </c>
      <c r="E73" s="48"/>
      <c r="F73" s="48"/>
      <c r="G73" s="48"/>
      <c r="H73" s="48"/>
      <c r="I73" s="48">
        <f t="shared" si="3"/>
        <v>20169233</v>
      </c>
      <c r="J73" s="48">
        <f t="shared" si="4"/>
        <v>40310383</v>
      </c>
      <c r="K73" s="48">
        <f t="shared" si="5"/>
        <v>0</v>
      </c>
    </row>
    <row r="74" spans="1:11" ht="14.25">
      <c r="A74" s="184" t="s">
        <v>167</v>
      </c>
      <c r="B74" s="176" t="s">
        <v>875</v>
      </c>
      <c r="C74" s="198"/>
      <c r="D74" s="198"/>
      <c r="E74" s="48"/>
      <c r="F74" s="48"/>
      <c r="G74" s="48"/>
      <c r="H74" s="48"/>
      <c r="I74" s="48">
        <f t="shared" si="3"/>
        <v>0</v>
      </c>
      <c r="J74" s="48">
        <f t="shared" si="4"/>
        <v>0</v>
      </c>
      <c r="K74" s="48">
        <f t="shared" si="5"/>
        <v>0</v>
      </c>
    </row>
    <row r="75" spans="1:11" s="350" customFormat="1" ht="14.25">
      <c r="A75" s="58" t="s">
        <v>827</v>
      </c>
      <c r="B75" s="53" t="s">
        <v>582</v>
      </c>
      <c r="C75" s="54">
        <f>SUM(C72:C74)</f>
        <v>50399331</v>
      </c>
      <c r="D75" s="54">
        <f>SUM(D62:D74)</f>
        <v>61226078</v>
      </c>
      <c r="E75" s="56">
        <f>SUM(E62:E74)</f>
        <v>17357945</v>
      </c>
      <c r="F75" s="54">
        <f>SUM(F72:F74)</f>
        <v>0</v>
      </c>
      <c r="G75" s="54">
        <f>SUM(G72:G74)</f>
        <v>0</v>
      </c>
      <c r="H75" s="54">
        <f>SUM(H72:H74)</f>
        <v>0</v>
      </c>
      <c r="I75" s="48">
        <f t="shared" si="3"/>
        <v>50399331</v>
      </c>
      <c r="J75" s="48">
        <f t="shared" si="4"/>
        <v>61226078</v>
      </c>
      <c r="K75" s="48">
        <f t="shared" si="5"/>
        <v>17357945</v>
      </c>
    </row>
    <row r="76" spans="1:11" s="395" customFormat="1" ht="14.25">
      <c r="A76" s="357" t="s">
        <v>113</v>
      </c>
      <c r="B76" s="391"/>
      <c r="C76" s="392"/>
      <c r="D76" s="392"/>
      <c r="E76" s="360"/>
      <c r="F76" s="360"/>
      <c r="G76" s="360"/>
      <c r="H76" s="360"/>
      <c r="I76" s="394">
        <f t="shared" si="3"/>
        <v>0</v>
      </c>
      <c r="J76" s="394">
        <f t="shared" si="4"/>
        <v>0</v>
      </c>
      <c r="K76" s="394">
        <f t="shared" si="5"/>
        <v>0</v>
      </c>
    </row>
    <row r="77" spans="1:11" ht="14.25">
      <c r="A77" s="186" t="s">
        <v>583</v>
      </c>
      <c r="B77" s="176" t="s">
        <v>584</v>
      </c>
      <c r="C77" s="198"/>
      <c r="D77" s="198"/>
      <c r="E77" s="48"/>
      <c r="F77" s="48"/>
      <c r="G77" s="48">
        <v>100000</v>
      </c>
      <c r="H77" s="48">
        <v>86195</v>
      </c>
      <c r="I77" s="48">
        <f t="shared" si="3"/>
        <v>0</v>
      </c>
      <c r="J77" s="48">
        <f t="shared" si="4"/>
        <v>100000</v>
      </c>
      <c r="K77" s="48">
        <f t="shared" si="5"/>
        <v>86195</v>
      </c>
    </row>
    <row r="78" spans="1:11" ht="14.25">
      <c r="A78" s="186" t="s">
        <v>865</v>
      </c>
      <c r="B78" s="176" t="s">
        <v>585</v>
      </c>
      <c r="C78" s="198"/>
      <c r="D78" s="198"/>
      <c r="E78" s="48"/>
      <c r="F78" s="48">
        <v>280549802</v>
      </c>
      <c r="G78" s="48">
        <v>230549802</v>
      </c>
      <c r="H78" s="48">
        <v>10266134</v>
      </c>
      <c r="I78" s="48">
        <f t="shared" si="3"/>
        <v>280549802</v>
      </c>
      <c r="J78" s="48">
        <f t="shared" si="4"/>
        <v>230549802</v>
      </c>
      <c r="K78" s="48">
        <f t="shared" si="5"/>
        <v>10266134</v>
      </c>
    </row>
    <row r="79" spans="1:11" ht="14.25">
      <c r="A79" s="186" t="s">
        <v>586</v>
      </c>
      <c r="B79" s="176" t="s">
        <v>587</v>
      </c>
      <c r="C79" s="198"/>
      <c r="D79" s="198"/>
      <c r="E79" s="48"/>
      <c r="F79" s="48"/>
      <c r="G79" s="48"/>
      <c r="H79" s="48"/>
      <c r="I79" s="48">
        <f t="shared" si="3"/>
        <v>0</v>
      </c>
      <c r="J79" s="48">
        <f t="shared" si="4"/>
        <v>0</v>
      </c>
      <c r="K79" s="48">
        <f t="shared" si="5"/>
        <v>0</v>
      </c>
    </row>
    <row r="80" spans="1:11" ht="14.25">
      <c r="A80" s="186" t="s">
        <v>588</v>
      </c>
      <c r="B80" s="176" t="s">
        <v>589</v>
      </c>
      <c r="C80" s="198"/>
      <c r="D80" s="198"/>
      <c r="E80" s="48"/>
      <c r="F80" s="48">
        <v>1750000</v>
      </c>
      <c r="G80" s="48">
        <v>12750000</v>
      </c>
      <c r="H80" s="48">
        <v>12417199</v>
      </c>
      <c r="I80" s="48">
        <f t="shared" si="3"/>
        <v>1750000</v>
      </c>
      <c r="J80" s="48">
        <f t="shared" si="4"/>
        <v>12750000</v>
      </c>
      <c r="K80" s="48">
        <f t="shared" si="5"/>
        <v>12417199</v>
      </c>
    </row>
    <row r="81" spans="1:11" ht="14.25">
      <c r="A81" s="179" t="s">
        <v>590</v>
      </c>
      <c r="B81" s="176" t="s">
        <v>591</v>
      </c>
      <c r="C81" s="198"/>
      <c r="D81" s="198"/>
      <c r="E81" s="48"/>
      <c r="F81" s="48"/>
      <c r="G81" s="48"/>
      <c r="H81" s="48"/>
      <c r="I81" s="48">
        <f t="shared" si="3"/>
        <v>0</v>
      </c>
      <c r="J81" s="48">
        <f t="shared" si="4"/>
        <v>0</v>
      </c>
      <c r="K81" s="48">
        <f t="shared" si="5"/>
        <v>0</v>
      </c>
    </row>
    <row r="82" spans="1:11" ht="14.25">
      <c r="A82" s="179" t="s">
        <v>592</v>
      </c>
      <c r="B82" s="176" t="s">
        <v>593</v>
      </c>
      <c r="C82" s="198"/>
      <c r="D82" s="198"/>
      <c r="E82" s="48"/>
      <c r="F82" s="48"/>
      <c r="G82" s="48"/>
      <c r="H82" s="48"/>
      <c r="I82" s="48">
        <f t="shared" si="3"/>
        <v>0</v>
      </c>
      <c r="J82" s="48">
        <f t="shared" si="4"/>
        <v>0</v>
      </c>
      <c r="K82" s="48">
        <f t="shared" si="5"/>
        <v>0</v>
      </c>
    </row>
    <row r="83" spans="1:11" ht="14.25">
      <c r="A83" s="179" t="s">
        <v>594</v>
      </c>
      <c r="B83" s="176" t="s">
        <v>595</v>
      </c>
      <c r="C83" s="198"/>
      <c r="D83" s="198"/>
      <c r="E83" s="48"/>
      <c r="F83" s="48">
        <v>76220947</v>
      </c>
      <c r="G83" s="48">
        <v>56870947</v>
      </c>
      <c r="H83" s="48">
        <v>2919610</v>
      </c>
      <c r="I83" s="48">
        <f t="shared" si="3"/>
        <v>76220947</v>
      </c>
      <c r="J83" s="48">
        <f t="shared" si="4"/>
        <v>56870947</v>
      </c>
      <c r="K83" s="48">
        <f t="shared" si="5"/>
        <v>2919610</v>
      </c>
    </row>
    <row r="84" spans="1:11" s="350" customFormat="1" ht="14.25">
      <c r="A84" s="66" t="s">
        <v>829</v>
      </c>
      <c r="B84" s="53" t="s">
        <v>596</v>
      </c>
      <c r="C84" s="54"/>
      <c r="D84" s="54"/>
      <c r="E84" s="56"/>
      <c r="F84" s="54">
        <f>SUM(F77:F83)</f>
        <v>358520749</v>
      </c>
      <c r="G84" s="54">
        <f>SUM(G77:G83)</f>
        <v>300270749</v>
      </c>
      <c r="H84" s="54">
        <f>SUM(H77:H83)</f>
        <v>25689138</v>
      </c>
      <c r="I84" s="48">
        <f t="shared" si="3"/>
        <v>358520749</v>
      </c>
      <c r="J84" s="48">
        <f t="shared" si="4"/>
        <v>300270749</v>
      </c>
      <c r="K84" s="48">
        <f t="shared" si="5"/>
        <v>25689138</v>
      </c>
    </row>
    <row r="85" spans="1:11" ht="14.25">
      <c r="A85" s="181" t="s">
        <v>597</v>
      </c>
      <c r="B85" s="176" t="s">
        <v>598</v>
      </c>
      <c r="C85" s="198"/>
      <c r="D85" s="198"/>
      <c r="E85" s="48"/>
      <c r="F85" s="48">
        <v>51820653</v>
      </c>
      <c r="G85" s="48">
        <v>103420653</v>
      </c>
      <c r="H85" s="48">
        <v>102632867</v>
      </c>
      <c r="I85" s="48">
        <f t="shared" si="3"/>
        <v>51820653</v>
      </c>
      <c r="J85" s="48">
        <f t="shared" si="4"/>
        <v>103420653</v>
      </c>
      <c r="K85" s="48">
        <f t="shared" si="5"/>
        <v>102632867</v>
      </c>
    </row>
    <row r="86" spans="1:11" ht="14.25">
      <c r="A86" s="181" t="s">
        <v>599</v>
      </c>
      <c r="B86" s="176" t="s">
        <v>600</v>
      </c>
      <c r="C86" s="198"/>
      <c r="D86" s="198"/>
      <c r="E86" s="48"/>
      <c r="F86" s="48"/>
      <c r="G86" s="48"/>
      <c r="H86" s="48"/>
      <c r="I86" s="48">
        <f t="shared" si="3"/>
        <v>0</v>
      </c>
      <c r="J86" s="48">
        <f t="shared" si="4"/>
        <v>0</v>
      </c>
      <c r="K86" s="48">
        <f t="shared" si="5"/>
        <v>0</v>
      </c>
    </row>
    <row r="87" spans="1:11" ht="14.25">
      <c r="A87" s="181" t="s">
        <v>601</v>
      </c>
      <c r="B87" s="176" t="s">
        <v>602</v>
      </c>
      <c r="C87" s="198"/>
      <c r="D87" s="198"/>
      <c r="E87" s="48"/>
      <c r="F87" s="48"/>
      <c r="G87" s="48"/>
      <c r="H87" s="48"/>
      <c r="I87" s="48">
        <f t="shared" si="3"/>
        <v>0</v>
      </c>
      <c r="J87" s="48">
        <f t="shared" si="4"/>
        <v>0</v>
      </c>
      <c r="K87" s="48">
        <f t="shared" si="5"/>
        <v>0</v>
      </c>
    </row>
    <row r="88" spans="1:11" ht="14.25">
      <c r="A88" s="181" t="s">
        <v>603</v>
      </c>
      <c r="B88" s="176" t="s">
        <v>604</v>
      </c>
      <c r="C88" s="198"/>
      <c r="D88" s="198"/>
      <c r="E88" s="48"/>
      <c r="F88" s="48">
        <v>13991576</v>
      </c>
      <c r="G88" s="48">
        <v>17391576</v>
      </c>
      <c r="H88" s="48">
        <v>16943379</v>
      </c>
      <c r="I88" s="48">
        <f t="shared" si="3"/>
        <v>13991576</v>
      </c>
      <c r="J88" s="48">
        <f t="shared" si="4"/>
        <v>17391576</v>
      </c>
      <c r="K88" s="48">
        <f t="shared" si="5"/>
        <v>16943379</v>
      </c>
    </row>
    <row r="89" spans="1:11" s="350" customFormat="1" ht="14.25">
      <c r="A89" s="58" t="s">
        <v>830</v>
      </c>
      <c r="B89" s="53" t="s">
        <v>605</v>
      </c>
      <c r="C89" s="54"/>
      <c r="D89" s="54"/>
      <c r="E89" s="56"/>
      <c r="F89" s="54">
        <f>SUM(F85:F88)</f>
        <v>65812229</v>
      </c>
      <c r="G89" s="54">
        <f>SUM(G85:G88)</f>
        <v>120812229</v>
      </c>
      <c r="H89" s="54">
        <f>SUM(H85:H88)</f>
        <v>119576246</v>
      </c>
      <c r="I89" s="48">
        <f t="shared" si="3"/>
        <v>65812229</v>
      </c>
      <c r="J89" s="48">
        <f t="shared" si="4"/>
        <v>120812229</v>
      </c>
      <c r="K89" s="48">
        <f t="shared" si="5"/>
        <v>119576246</v>
      </c>
    </row>
    <row r="90" spans="1:11" ht="14.25">
      <c r="A90" s="181" t="s">
        <v>606</v>
      </c>
      <c r="B90" s="176" t="s">
        <v>607</v>
      </c>
      <c r="C90" s="198"/>
      <c r="D90" s="198"/>
      <c r="E90" s="48"/>
      <c r="F90" s="48"/>
      <c r="G90" s="48"/>
      <c r="H90" s="48"/>
      <c r="I90" s="48">
        <f t="shared" si="3"/>
        <v>0</v>
      </c>
      <c r="J90" s="48">
        <f t="shared" si="4"/>
        <v>0</v>
      </c>
      <c r="K90" s="48">
        <f t="shared" si="5"/>
        <v>0</v>
      </c>
    </row>
    <row r="91" spans="1:11" ht="14.25">
      <c r="A91" s="181" t="s">
        <v>866</v>
      </c>
      <c r="B91" s="176" t="s">
        <v>608</v>
      </c>
      <c r="C91" s="198"/>
      <c r="D91" s="198"/>
      <c r="E91" s="48"/>
      <c r="F91" s="48"/>
      <c r="G91" s="48"/>
      <c r="H91" s="48"/>
      <c r="I91" s="48">
        <f t="shared" si="3"/>
        <v>0</v>
      </c>
      <c r="J91" s="48">
        <f t="shared" si="4"/>
        <v>0</v>
      </c>
      <c r="K91" s="48">
        <f t="shared" si="5"/>
        <v>0</v>
      </c>
    </row>
    <row r="92" spans="1:11" ht="14.25">
      <c r="A92" s="181" t="s">
        <v>867</v>
      </c>
      <c r="B92" s="176" t="s">
        <v>609</v>
      </c>
      <c r="C92" s="198"/>
      <c r="D92" s="198"/>
      <c r="E92" s="48"/>
      <c r="F92" s="48"/>
      <c r="G92" s="48"/>
      <c r="H92" s="48"/>
      <c r="I92" s="48">
        <f t="shared" si="3"/>
        <v>0</v>
      </c>
      <c r="J92" s="48">
        <f t="shared" si="4"/>
        <v>0</v>
      </c>
      <c r="K92" s="48">
        <f t="shared" si="5"/>
        <v>0</v>
      </c>
    </row>
    <row r="93" spans="1:11" ht="14.25">
      <c r="A93" s="181" t="s">
        <v>868</v>
      </c>
      <c r="B93" s="176" t="s">
        <v>610</v>
      </c>
      <c r="C93" s="198"/>
      <c r="D93" s="198"/>
      <c r="E93" s="48"/>
      <c r="F93" s="48"/>
      <c r="G93" s="48"/>
      <c r="H93" s="48"/>
      <c r="I93" s="48">
        <f t="shared" si="3"/>
        <v>0</v>
      </c>
      <c r="J93" s="48">
        <f t="shared" si="4"/>
        <v>0</v>
      </c>
      <c r="K93" s="48">
        <f t="shared" si="5"/>
        <v>0</v>
      </c>
    </row>
    <row r="94" spans="1:11" ht="14.25">
      <c r="A94" s="181" t="s">
        <v>869</v>
      </c>
      <c r="B94" s="176" t="s">
        <v>611</v>
      </c>
      <c r="C94" s="198"/>
      <c r="D94" s="198"/>
      <c r="E94" s="48"/>
      <c r="F94" s="48"/>
      <c r="G94" s="48"/>
      <c r="H94" s="48"/>
      <c r="I94" s="48">
        <f t="shared" si="3"/>
        <v>0</v>
      </c>
      <c r="J94" s="48">
        <f t="shared" si="4"/>
        <v>0</v>
      </c>
      <c r="K94" s="48">
        <f t="shared" si="5"/>
        <v>0</v>
      </c>
    </row>
    <row r="95" spans="1:11" ht="14.25">
      <c r="A95" s="181" t="s">
        <v>870</v>
      </c>
      <c r="B95" s="176" t="s">
        <v>612</v>
      </c>
      <c r="C95" s="198"/>
      <c r="D95" s="198"/>
      <c r="E95" s="48"/>
      <c r="F95" s="48"/>
      <c r="G95" s="48"/>
      <c r="H95" s="48"/>
      <c r="I95" s="48">
        <f t="shared" si="3"/>
        <v>0</v>
      </c>
      <c r="J95" s="48">
        <f t="shared" si="4"/>
        <v>0</v>
      </c>
      <c r="K95" s="48">
        <f t="shared" si="5"/>
        <v>0</v>
      </c>
    </row>
    <row r="96" spans="1:11" ht="14.25">
      <c r="A96" s="181" t="s">
        <v>613</v>
      </c>
      <c r="B96" s="176" t="s">
        <v>614</v>
      </c>
      <c r="C96" s="198"/>
      <c r="D96" s="198"/>
      <c r="E96" s="48"/>
      <c r="F96" s="48"/>
      <c r="G96" s="48"/>
      <c r="H96" s="48"/>
      <c r="I96" s="48">
        <f t="shared" si="3"/>
        <v>0</v>
      </c>
      <c r="J96" s="48">
        <f t="shared" si="4"/>
        <v>0</v>
      </c>
      <c r="K96" s="48">
        <f t="shared" si="5"/>
        <v>0</v>
      </c>
    </row>
    <row r="97" spans="1:11" ht="14.25">
      <c r="A97" s="181" t="s">
        <v>871</v>
      </c>
      <c r="B97" s="176" t="s">
        <v>876</v>
      </c>
      <c r="C97" s="198"/>
      <c r="D97" s="198"/>
      <c r="E97" s="48"/>
      <c r="F97" s="48"/>
      <c r="G97" s="48">
        <v>16470098</v>
      </c>
      <c r="H97" s="48">
        <v>16470098</v>
      </c>
      <c r="I97" s="48">
        <f t="shared" si="3"/>
        <v>0</v>
      </c>
      <c r="J97" s="48">
        <f t="shared" si="4"/>
        <v>16470098</v>
      </c>
      <c r="K97" s="48">
        <f t="shared" si="5"/>
        <v>16470098</v>
      </c>
    </row>
    <row r="98" spans="1:11" s="350" customFormat="1" ht="14.25">
      <c r="A98" s="58" t="s">
        <v>831</v>
      </c>
      <c r="B98" s="53" t="s">
        <v>616</v>
      </c>
      <c r="C98" s="54"/>
      <c r="D98" s="54"/>
      <c r="E98" s="56"/>
      <c r="F98" s="54">
        <f>SUM(F97)</f>
        <v>0</v>
      </c>
      <c r="G98" s="54">
        <f>SUM(G97)</f>
        <v>16470098</v>
      </c>
      <c r="H98" s="54">
        <f>SUM(H97)</f>
        <v>16470098</v>
      </c>
      <c r="I98" s="48">
        <f t="shared" si="3"/>
        <v>0</v>
      </c>
      <c r="J98" s="48">
        <f t="shared" si="4"/>
        <v>16470098</v>
      </c>
      <c r="K98" s="48">
        <f t="shared" si="5"/>
        <v>16470098</v>
      </c>
    </row>
    <row r="99" spans="1:11" s="395" customFormat="1" ht="14.25">
      <c r="A99" s="357" t="s">
        <v>112</v>
      </c>
      <c r="B99" s="391"/>
      <c r="C99" s="392"/>
      <c r="D99" s="392"/>
      <c r="E99" s="393"/>
      <c r="F99" s="360"/>
      <c r="G99" s="360"/>
      <c r="H99" s="360"/>
      <c r="I99" s="394">
        <f t="shared" si="3"/>
        <v>0</v>
      </c>
      <c r="J99" s="394">
        <f t="shared" si="4"/>
        <v>0</v>
      </c>
      <c r="K99" s="394">
        <f t="shared" si="5"/>
        <v>0</v>
      </c>
    </row>
    <row r="100" spans="1:11" s="383" customFormat="1" ht="14.25">
      <c r="A100" s="362" t="s">
        <v>4</v>
      </c>
      <c r="B100" s="389" t="s">
        <v>617</v>
      </c>
      <c r="C100" s="390">
        <f>SUM(C25+C26+C51+C60+C75+C84+C89)</f>
        <v>354187697</v>
      </c>
      <c r="D100" s="390">
        <f>SUM(D25+D26+D51+D60+D75+D84+D89+D98)</f>
        <v>416884951</v>
      </c>
      <c r="E100" s="390">
        <f>SUM(E25+E26+E51+E60+E75+E84+E89)</f>
        <v>348201850</v>
      </c>
      <c r="F100" s="390">
        <f>SUM(F25+F26+F51+F60+F75+F84+F89+F98)</f>
        <v>424332978</v>
      </c>
      <c r="G100" s="390">
        <f>SUM(G25+G26+G51+G60+G75+G84+G89+G98)</f>
        <v>437553076</v>
      </c>
      <c r="H100" s="390">
        <f>SUM(H25+H26+H51+H60+H75+H84+H89+H98)</f>
        <v>161735482</v>
      </c>
      <c r="I100" s="380">
        <f>SUM(C100+F100)</f>
        <v>778520675</v>
      </c>
      <c r="J100" s="380">
        <f>SUM(D100+G100)</f>
        <v>854438027</v>
      </c>
      <c r="K100" s="380">
        <f t="shared" si="5"/>
        <v>509937332</v>
      </c>
    </row>
    <row r="101" spans="1:28" ht="14.25">
      <c r="A101" s="181" t="s">
        <v>872</v>
      </c>
      <c r="B101" s="178" t="s">
        <v>618</v>
      </c>
      <c r="C101" s="199"/>
      <c r="D101" s="199"/>
      <c r="E101" s="48"/>
      <c r="F101" s="200">
        <v>4771430</v>
      </c>
      <c r="G101" s="200">
        <v>4771430</v>
      </c>
      <c r="H101" s="200">
        <v>4771430</v>
      </c>
      <c r="I101" s="48">
        <f t="shared" si="3"/>
        <v>4771430</v>
      </c>
      <c r="J101" s="48">
        <f t="shared" si="4"/>
        <v>4771430</v>
      </c>
      <c r="K101" s="48">
        <f t="shared" si="5"/>
        <v>4771430</v>
      </c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70"/>
      <c r="AB101" s="70"/>
    </row>
    <row r="102" spans="1:28" ht="14.25">
      <c r="A102" s="181" t="s">
        <v>621</v>
      </c>
      <c r="B102" s="178" t="s">
        <v>622</v>
      </c>
      <c r="C102" s="199"/>
      <c r="D102" s="199"/>
      <c r="E102" s="48"/>
      <c r="F102" s="200"/>
      <c r="G102" s="200"/>
      <c r="H102" s="200"/>
      <c r="I102" s="48">
        <f t="shared" si="3"/>
        <v>0</v>
      </c>
      <c r="J102" s="48">
        <f t="shared" si="4"/>
        <v>0</v>
      </c>
      <c r="K102" s="48">
        <f t="shared" si="5"/>
        <v>0</v>
      </c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70"/>
      <c r="AB102" s="70"/>
    </row>
    <row r="103" spans="1:28" ht="14.25">
      <c r="A103" s="181" t="s">
        <v>873</v>
      </c>
      <c r="B103" s="178" t="s">
        <v>623</v>
      </c>
      <c r="C103" s="199"/>
      <c r="D103" s="199"/>
      <c r="E103" s="48"/>
      <c r="F103" s="200"/>
      <c r="G103" s="200"/>
      <c r="H103" s="200"/>
      <c r="I103" s="48">
        <f t="shared" si="3"/>
        <v>0</v>
      </c>
      <c r="J103" s="48">
        <f t="shared" si="4"/>
        <v>0</v>
      </c>
      <c r="K103" s="48">
        <f t="shared" si="5"/>
        <v>0</v>
      </c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70"/>
      <c r="AB103" s="70"/>
    </row>
    <row r="104" spans="1:28" ht="14.25">
      <c r="A104" s="58" t="s">
        <v>836</v>
      </c>
      <c r="B104" s="55" t="s">
        <v>625</v>
      </c>
      <c r="C104" s="113"/>
      <c r="D104" s="113"/>
      <c r="E104" s="48"/>
      <c r="F104" s="113"/>
      <c r="G104" s="113"/>
      <c r="H104" s="113"/>
      <c r="I104" s="48">
        <f t="shared" si="3"/>
        <v>0</v>
      </c>
      <c r="J104" s="48">
        <f t="shared" si="4"/>
        <v>0</v>
      </c>
      <c r="K104" s="48">
        <f t="shared" si="5"/>
        <v>0</v>
      </c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70"/>
      <c r="AB104" s="70"/>
    </row>
    <row r="105" spans="1:28" ht="14.25">
      <c r="A105" s="191" t="s">
        <v>874</v>
      </c>
      <c r="B105" s="178" t="s">
        <v>626</v>
      </c>
      <c r="C105" s="199"/>
      <c r="D105" s="199"/>
      <c r="E105" s="48"/>
      <c r="F105" s="201"/>
      <c r="G105" s="201"/>
      <c r="H105" s="201"/>
      <c r="I105" s="48">
        <f t="shared" si="3"/>
        <v>0</v>
      </c>
      <c r="J105" s="48">
        <f t="shared" si="4"/>
        <v>0</v>
      </c>
      <c r="K105" s="48">
        <f t="shared" si="5"/>
        <v>0</v>
      </c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70"/>
      <c r="AB105" s="70"/>
    </row>
    <row r="106" spans="1:28" ht="14.25">
      <c r="A106" s="191" t="s">
        <v>842</v>
      </c>
      <c r="B106" s="178" t="s">
        <v>629</v>
      </c>
      <c r="C106" s="199"/>
      <c r="D106" s="199"/>
      <c r="E106" s="48"/>
      <c r="F106" s="201"/>
      <c r="G106" s="201"/>
      <c r="H106" s="201"/>
      <c r="I106" s="48">
        <f t="shared" si="3"/>
        <v>0</v>
      </c>
      <c r="J106" s="48">
        <f t="shared" si="4"/>
        <v>0</v>
      </c>
      <c r="K106" s="48">
        <f t="shared" si="5"/>
        <v>0</v>
      </c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70"/>
      <c r="AB106" s="70"/>
    </row>
    <row r="107" spans="1:28" ht="14.25">
      <c r="A107" s="181" t="s">
        <v>630</v>
      </c>
      <c r="B107" s="178" t="s">
        <v>631</v>
      </c>
      <c r="C107" s="199"/>
      <c r="D107" s="199"/>
      <c r="E107" s="48"/>
      <c r="F107" s="200"/>
      <c r="G107" s="200"/>
      <c r="H107" s="200"/>
      <c r="I107" s="48">
        <f t="shared" si="3"/>
        <v>0</v>
      </c>
      <c r="J107" s="48">
        <f t="shared" si="4"/>
        <v>0</v>
      </c>
      <c r="K107" s="48">
        <f t="shared" si="5"/>
        <v>0</v>
      </c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70"/>
      <c r="AB107" s="70"/>
    </row>
    <row r="108" spans="1:28" ht="14.25">
      <c r="A108" s="181" t="s">
        <v>0</v>
      </c>
      <c r="B108" s="178" t="s">
        <v>632</v>
      </c>
      <c r="C108" s="199"/>
      <c r="D108" s="199"/>
      <c r="E108" s="48"/>
      <c r="F108" s="200"/>
      <c r="G108" s="200"/>
      <c r="H108" s="200"/>
      <c r="I108" s="48">
        <f t="shared" si="3"/>
        <v>0</v>
      </c>
      <c r="J108" s="48">
        <f t="shared" si="4"/>
        <v>0</v>
      </c>
      <c r="K108" s="48">
        <f t="shared" si="5"/>
        <v>0</v>
      </c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70"/>
      <c r="AB108" s="70"/>
    </row>
    <row r="109" spans="1:28" ht="14.25">
      <c r="A109" s="74" t="s">
        <v>839</v>
      </c>
      <c r="B109" s="55" t="s">
        <v>633</v>
      </c>
      <c r="C109" s="113"/>
      <c r="D109" s="113"/>
      <c r="E109" s="48"/>
      <c r="F109" s="113"/>
      <c r="G109" s="113"/>
      <c r="H109" s="113"/>
      <c r="I109" s="48">
        <f t="shared" si="3"/>
        <v>0</v>
      </c>
      <c r="J109" s="48">
        <f t="shared" si="4"/>
        <v>0</v>
      </c>
      <c r="K109" s="48">
        <f t="shared" si="5"/>
        <v>0</v>
      </c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70"/>
      <c r="AB109" s="70"/>
    </row>
    <row r="110" spans="1:28" ht="14.25">
      <c r="A110" s="191" t="s">
        <v>634</v>
      </c>
      <c r="B110" s="178" t="s">
        <v>635</v>
      </c>
      <c r="C110" s="199"/>
      <c r="D110" s="199"/>
      <c r="E110" s="48"/>
      <c r="F110" s="201"/>
      <c r="G110" s="201"/>
      <c r="H110" s="201"/>
      <c r="I110" s="48">
        <f t="shared" si="3"/>
        <v>0</v>
      </c>
      <c r="J110" s="48">
        <f t="shared" si="4"/>
        <v>0</v>
      </c>
      <c r="K110" s="48">
        <f t="shared" si="5"/>
        <v>0</v>
      </c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70"/>
      <c r="AB110" s="70"/>
    </row>
    <row r="111" spans="1:28" ht="14.25">
      <c r="A111" s="191" t="s">
        <v>636</v>
      </c>
      <c r="B111" s="178" t="s">
        <v>637</v>
      </c>
      <c r="C111" s="199">
        <v>11847626</v>
      </c>
      <c r="D111" s="199">
        <v>11847626</v>
      </c>
      <c r="E111" s="48">
        <v>11844626</v>
      </c>
      <c r="F111" s="201"/>
      <c r="G111" s="201"/>
      <c r="H111" s="201"/>
      <c r="I111" s="48">
        <f t="shared" si="3"/>
        <v>11847626</v>
      </c>
      <c r="J111" s="48">
        <f t="shared" si="4"/>
        <v>11847626</v>
      </c>
      <c r="K111" s="48">
        <f t="shared" si="5"/>
        <v>11844626</v>
      </c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70"/>
      <c r="AB111" s="70"/>
    </row>
    <row r="112" spans="1:28" ht="14.25">
      <c r="A112" s="74" t="s">
        <v>638</v>
      </c>
      <c r="B112" s="55" t="s">
        <v>639</v>
      </c>
      <c r="C112" s="113">
        <v>281592003</v>
      </c>
      <c r="D112" s="113">
        <v>281592003</v>
      </c>
      <c r="E112" s="56">
        <v>265784154</v>
      </c>
      <c r="F112" s="113"/>
      <c r="G112" s="113"/>
      <c r="H112" s="113"/>
      <c r="I112" s="48">
        <f t="shared" si="3"/>
        <v>281592003</v>
      </c>
      <c r="J112" s="48">
        <f t="shared" si="4"/>
        <v>281592003</v>
      </c>
      <c r="K112" s="48">
        <f t="shared" si="5"/>
        <v>265784154</v>
      </c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70"/>
      <c r="AB112" s="70"/>
    </row>
    <row r="113" spans="1:28" ht="14.25">
      <c r="A113" s="191" t="s">
        <v>640</v>
      </c>
      <c r="B113" s="178" t="s">
        <v>641</v>
      </c>
      <c r="C113" s="199"/>
      <c r="D113" s="199"/>
      <c r="E113" s="48"/>
      <c r="F113" s="201"/>
      <c r="G113" s="201"/>
      <c r="H113" s="201"/>
      <c r="I113" s="48">
        <f t="shared" si="3"/>
        <v>0</v>
      </c>
      <c r="J113" s="48">
        <f t="shared" si="4"/>
        <v>0</v>
      </c>
      <c r="K113" s="48">
        <f t="shared" si="5"/>
        <v>0</v>
      </c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70"/>
      <c r="AB113" s="70"/>
    </row>
    <row r="114" spans="1:28" ht="14.25">
      <c r="A114" s="191" t="s">
        <v>642</v>
      </c>
      <c r="B114" s="178" t="s">
        <v>643</v>
      </c>
      <c r="C114" s="199"/>
      <c r="D114" s="199"/>
      <c r="E114" s="48"/>
      <c r="F114" s="201"/>
      <c r="G114" s="201"/>
      <c r="H114" s="201"/>
      <c r="I114" s="48">
        <f t="shared" si="3"/>
        <v>0</v>
      </c>
      <c r="J114" s="48">
        <f t="shared" si="4"/>
        <v>0</v>
      </c>
      <c r="K114" s="48">
        <f t="shared" si="5"/>
        <v>0</v>
      </c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70"/>
      <c r="AB114" s="70"/>
    </row>
    <row r="115" spans="1:28" ht="14.25">
      <c r="A115" s="191" t="s">
        <v>644</v>
      </c>
      <c r="B115" s="178" t="s">
        <v>645</v>
      </c>
      <c r="C115" s="199"/>
      <c r="D115" s="199"/>
      <c r="E115" s="48"/>
      <c r="F115" s="201"/>
      <c r="G115" s="201"/>
      <c r="H115" s="201"/>
      <c r="I115" s="48">
        <f t="shared" si="3"/>
        <v>0</v>
      </c>
      <c r="J115" s="48">
        <f t="shared" si="4"/>
        <v>0</v>
      </c>
      <c r="K115" s="48">
        <f t="shared" si="5"/>
        <v>0</v>
      </c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70"/>
      <c r="AB115" s="70"/>
    </row>
    <row r="116" spans="1:28" ht="14.25">
      <c r="A116" s="74" t="s">
        <v>840</v>
      </c>
      <c r="B116" s="55" t="s">
        <v>646</v>
      </c>
      <c r="C116" s="113">
        <f>SUM(C101:C115)</f>
        <v>293439629</v>
      </c>
      <c r="D116" s="113">
        <f>SUM(D101:D115)</f>
        <v>293439629</v>
      </c>
      <c r="E116" s="56">
        <f>SUM(E111:E115)</f>
        <v>277628780</v>
      </c>
      <c r="F116" s="113"/>
      <c r="G116" s="113"/>
      <c r="H116" s="113"/>
      <c r="I116" s="48">
        <f t="shared" si="3"/>
        <v>293439629</v>
      </c>
      <c r="J116" s="48">
        <f t="shared" si="4"/>
        <v>293439629</v>
      </c>
      <c r="K116" s="48">
        <f t="shared" si="5"/>
        <v>277628780</v>
      </c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70"/>
      <c r="AB116" s="70"/>
    </row>
    <row r="117" spans="1:28" ht="14.25">
      <c r="A117" s="191" t="s">
        <v>647</v>
      </c>
      <c r="B117" s="178" t="s">
        <v>648</v>
      </c>
      <c r="C117" s="199"/>
      <c r="D117" s="199"/>
      <c r="E117" s="56"/>
      <c r="F117" s="201"/>
      <c r="G117" s="201"/>
      <c r="H117" s="201"/>
      <c r="I117" s="48">
        <f t="shared" si="3"/>
        <v>0</v>
      </c>
      <c r="J117" s="48">
        <f t="shared" si="4"/>
        <v>0</v>
      </c>
      <c r="K117" s="48">
        <f t="shared" si="5"/>
        <v>0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70"/>
      <c r="AB117" s="70"/>
    </row>
    <row r="118" spans="1:28" ht="14.25">
      <c r="A118" s="181" t="s">
        <v>649</v>
      </c>
      <c r="B118" s="178" t="s">
        <v>650</v>
      </c>
      <c r="C118" s="199"/>
      <c r="D118" s="199"/>
      <c r="E118" s="56"/>
      <c r="F118" s="200"/>
      <c r="G118" s="200"/>
      <c r="H118" s="200"/>
      <c r="I118" s="48">
        <f t="shared" si="3"/>
        <v>0</v>
      </c>
      <c r="J118" s="48">
        <f t="shared" si="4"/>
        <v>0</v>
      </c>
      <c r="K118" s="48">
        <f t="shared" si="5"/>
        <v>0</v>
      </c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70"/>
      <c r="AB118" s="70"/>
    </row>
    <row r="119" spans="1:28" ht="14.25">
      <c r="A119" s="191" t="s">
        <v>1</v>
      </c>
      <c r="B119" s="178" t="s">
        <v>651</v>
      </c>
      <c r="C119" s="199"/>
      <c r="D119" s="199"/>
      <c r="E119" s="56"/>
      <c r="F119" s="201"/>
      <c r="G119" s="201"/>
      <c r="H119" s="201"/>
      <c r="I119" s="48">
        <f t="shared" si="3"/>
        <v>0</v>
      </c>
      <c r="J119" s="48">
        <f t="shared" si="4"/>
        <v>0</v>
      </c>
      <c r="K119" s="48">
        <f t="shared" si="5"/>
        <v>0</v>
      </c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70"/>
      <c r="AB119" s="70"/>
    </row>
    <row r="120" spans="1:28" ht="14.25">
      <c r="A120" s="191" t="s">
        <v>845</v>
      </c>
      <c r="B120" s="178" t="s">
        <v>652</v>
      </c>
      <c r="C120" s="199"/>
      <c r="D120" s="199"/>
      <c r="E120" s="56"/>
      <c r="F120" s="201"/>
      <c r="G120" s="201"/>
      <c r="H120" s="201"/>
      <c r="I120" s="48">
        <f t="shared" si="3"/>
        <v>0</v>
      </c>
      <c r="J120" s="48">
        <f t="shared" si="4"/>
        <v>0</v>
      </c>
      <c r="K120" s="48">
        <f t="shared" si="5"/>
        <v>0</v>
      </c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70"/>
      <c r="AB120" s="70"/>
    </row>
    <row r="121" spans="1:28" ht="14.25">
      <c r="A121" s="74" t="s">
        <v>846</v>
      </c>
      <c r="B121" s="55" t="s">
        <v>656</v>
      </c>
      <c r="C121" s="113"/>
      <c r="D121" s="113"/>
      <c r="E121" s="56"/>
      <c r="F121" s="113"/>
      <c r="G121" s="113"/>
      <c r="H121" s="113"/>
      <c r="I121" s="48">
        <f t="shared" si="3"/>
        <v>0</v>
      </c>
      <c r="J121" s="48">
        <f t="shared" si="4"/>
        <v>0</v>
      </c>
      <c r="K121" s="48">
        <f t="shared" si="5"/>
        <v>0</v>
      </c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70"/>
      <c r="AB121" s="70"/>
    </row>
    <row r="122" spans="1:28" ht="14.25">
      <c r="A122" s="181" t="s">
        <v>657</v>
      </c>
      <c r="B122" s="178" t="s">
        <v>658</v>
      </c>
      <c r="C122" s="199"/>
      <c r="D122" s="199"/>
      <c r="E122" s="56"/>
      <c r="F122" s="200"/>
      <c r="G122" s="200"/>
      <c r="H122" s="200"/>
      <c r="I122" s="48">
        <f t="shared" si="3"/>
        <v>0</v>
      </c>
      <c r="J122" s="48">
        <f t="shared" si="4"/>
        <v>0</v>
      </c>
      <c r="K122" s="48">
        <f t="shared" si="5"/>
        <v>0</v>
      </c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70"/>
      <c r="AB122" s="70"/>
    </row>
    <row r="123" spans="1:28" s="383" customFormat="1" ht="14.25">
      <c r="A123" s="367" t="s">
        <v>5</v>
      </c>
      <c r="B123" s="368" t="s">
        <v>659</v>
      </c>
      <c r="C123" s="378">
        <f>SUM(C116:C122)</f>
        <v>293439629</v>
      </c>
      <c r="D123" s="378">
        <f>SUM(D116:D122)</f>
        <v>293439629</v>
      </c>
      <c r="E123" s="379">
        <f>SUM(E116)</f>
        <v>277628780</v>
      </c>
      <c r="F123" s="378"/>
      <c r="G123" s="378">
        <f>SUM(G101)</f>
        <v>4771430</v>
      </c>
      <c r="H123" s="378">
        <f>SUM(H101)</f>
        <v>4771430</v>
      </c>
      <c r="I123" s="380">
        <f t="shared" si="3"/>
        <v>293439629</v>
      </c>
      <c r="J123" s="380">
        <f t="shared" si="4"/>
        <v>298211059</v>
      </c>
      <c r="K123" s="380">
        <f t="shared" si="5"/>
        <v>282400210</v>
      </c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2"/>
      <c r="AB123" s="382"/>
    </row>
    <row r="124" spans="1:28" s="388" customFormat="1" ht="14.25">
      <c r="A124" s="364" t="s">
        <v>41</v>
      </c>
      <c r="B124" s="364"/>
      <c r="C124" s="384">
        <f>C100+C101+C106+C111++C112</f>
        <v>647627326</v>
      </c>
      <c r="D124" s="384">
        <f>D100+D101+D106+D111++D112</f>
        <v>710324580</v>
      </c>
      <c r="E124" s="385">
        <f>E100+E101+E106+E111++E112</f>
        <v>625830630</v>
      </c>
      <c r="F124" s="384">
        <f>SUM(F100:F123)</f>
        <v>429104408</v>
      </c>
      <c r="G124" s="384">
        <f>SUM(G100:G123)</f>
        <v>447095936</v>
      </c>
      <c r="H124" s="384">
        <f>SUM(H100:H123)</f>
        <v>171278342</v>
      </c>
      <c r="I124" s="386">
        <f t="shared" si="3"/>
        <v>1076731734</v>
      </c>
      <c r="J124" s="386">
        <v>1117376560</v>
      </c>
      <c r="K124" s="386">
        <f>SUM(K100+K123)</f>
        <v>792337542</v>
      </c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</row>
    <row r="125" spans="2:28" ht="14.25">
      <c r="B125" s="70"/>
      <c r="C125" s="70"/>
      <c r="D125" s="70"/>
      <c r="E125" s="70"/>
      <c r="F125" s="70"/>
      <c r="G125" s="70"/>
      <c r="H125" s="70"/>
      <c r="I125" s="70"/>
      <c r="J125" s="48">
        <f t="shared" si="4"/>
        <v>0</v>
      </c>
      <c r="K125" s="48">
        <f t="shared" si="5"/>
        <v>0</v>
      </c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2:28" ht="14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2:28" ht="14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2:28" ht="14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2:28" ht="14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2:28" ht="14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2:28" ht="14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2:28" ht="14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2:28" ht="14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2:28" ht="14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2:28" ht="14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2:28" ht="14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2:28" ht="14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2:28" ht="14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2:28" ht="14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2:28" ht="14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2:28" ht="14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2:28" ht="14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2:28" ht="14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2:28" ht="14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2:28" ht="14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2:28" ht="14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2:28" ht="14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2:28" ht="14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2:28" ht="14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2:28" ht="14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2:28" ht="14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2:28" ht="14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2:28" ht="14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2:28" ht="14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2:28" ht="14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2:28" ht="14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2:28" ht="14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2:28" ht="14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2:28" ht="14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2:28" ht="14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2:28" ht="14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2:28" ht="14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2:28" ht="14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2:28" ht="14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2:28" ht="14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2:28" ht="14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2:28" ht="14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2:28" ht="14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2:28" ht="14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2:28" ht="14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2:28" ht="14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2:28" ht="14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2:28" ht="14.2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2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6.421875" style="79" customWidth="1"/>
    <col min="2" max="2" width="10.140625" style="79" customWidth="1"/>
    <col min="3" max="4" width="18.8515625" style="79" customWidth="1"/>
    <col min="5" max="16384" width="9.140625" style="79" customWidth="1"/>
  </cols>
  <sheetData>
    <row r="1" spans="1:4" ht="24" customHeight="1">
      <c r="A1" s="479" t="s">
        <v>939</v>
      </c>
      <c r="B1" s="480"/>
      <c r="C1" s="480"/>
      <c r="D1" s="480"/>
    </row>
    <row r="2" spans="1:4" ht="23.25" customHeight="1">
      <c r="A2" s="483" t="s">
        <v>908</v>
      </c>
      <c r="B2" s="480"/>
      <c r="C2" s="480"/>
      <c r="D2" s="480"/>
    </row>
    <row r="3" ht="15">
      <c r="A3" s="80"/>
    </row>
    <row r="5" spans="1:4" ht="15" customHeight="1">
      <c r="A5" s="484" t="s">
        <v>480</v>
      </c>
      <c r="B5" s="486" t="s">
        <v>481</v>
      </c>
      <c r="C5" s="526" t="s">
        <v>183</v>
      </c>
      <c r="D5" s="527"/>
    </row>
    <row r="6" spans="1:4" ht="15">
      <c r="A6" s="525"/>
      <c r="B6" s="525"/>
      <c r="C6" s="82" t="s">
        <v>201</v>
      </c>
      <c r="D6" s="82" t="s">
        <v>267</v>
      </c>
    </row>
    <row r="7" spans="1:4" ht="15">
      <c r="A7" s="246"/>
      <c r="B7" s="246"/>
      <c r="C7" s="248"/>
      <c r="D7" s="248"/>
    </row>
    <row r="8" spans="1:4" ht="15">
      <c r="A8" s="246"/>
      <c r="B8" s="246"/>
      <c r="C8" s="87"/>
      <c r="D8" s="87"/>
    </row>
    <row r="9" spans="1:4" ht="15">
      <c r="A9" s="246"/>
      <c r="B9" s="246"/>
      <c r="C9" s="87"/>
      <c r="D9" s="87"/>
    </row>
    <row r="10" spans="1:4" ht="15">
      <c r="A10" s="246"/>
      <c r="B10" s="246"/>
      <c r="C10" s="87"/>
      <c r="D10" s="87"/>
    </row>
    <row r="11" spans="1:4" ht="15">
      <c r="A11" s="254" t="s">
        <v>168</v>
      </c>
      <c r="B11" s="255" t="s">
        <v>875</v>
      </c>
      <c r="C11" s="253">
        <v>20169233</v>
      </c>
      <c r="D11" s="253">
        <v>40310383</v>
      </c>
    </row>
    <row r="12" spans="1:4" ht="15">
      <c r="A12" s="41"/>
      <c r="B12" s="94"/>
      <c r="C12" s="87"/>
      <c r="D12" s="87"/>
    </row>
    <row r="13" spans="1:4" ht="15">
      <c r="A13" s="254" t="s">
        <v>935</v>
      </c>
      <c r="B13" s="255" t="s">
        <v>875</v>
      </c>
      <c r="C13" s="253">
        <v>0</v>
      </c>
      <c r="D13" s="253"/>
    </row>
    <row r="14" spans="1:4" ht="15">
      <c r="A14" s="41"/>
      <c r="B14" s="94"/>
      <c r="C14" s="87"/>
      <c r="D14" s="87"/>
    </row>
    <row r="15" spans="1:4" ht="15">
      <c r="A15" s="41"/>
      <c r="B15" s="94"/>
      <c r="C15" s="87"/>
      <c r="D15" s="87"/>
    </row>
    <row r="16" spans="1:4" ht="15">
      <c r="A16" s="254" t="s">
        <v>934</v>
      </c>
      <c r="B16" s="255" t="s">
        <v>875</v>
      </c>
      <c r="C16" s="253">
        <f>SUM(C11:C15)</f>
        <v>20169233</v>
      </c>
      <c r="D16" s="253">
        <f>SUM(D11:D15)</f>
        <v>40310383</v>
      </c>
    </row>
  </sheetData>
  <sheetProtection/>
  <mergeCells count="5">
    <mergeCell ref="A1:D1"/>
    <mergeCell ref="A2:D2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zoomScalePageLayoutView="0" workbookViewId="0" topLeftCell="A16">
      <selection activeCell="M15" sqref="C15:M15"/>
    </sheetView>
  </sheetViews>
  <sheetFormatPr defaultColWidth="9.140625" defaultRowHeight="15"/>
  <cols>
    <col min="1" max="1" width="64.28125" style="44" customWidth="1"/>
    <col min="2" max="2" width="9.140625" style="44" customWidth="1"/>
    <col min="3" max="3" width="11.7109375" style="44" customWidth="1"/>
    <col min="4" max="4" width="12.421875" style="44" customWidth="1"/>
    <col min="5" max="5" width="12.00390625" style="44" customWidth="1"/>
    <col min="6" max="6" width="21.57421875" style="44" customWidth="1"/>
    <col min="7" max="7" width="21.8515625" style="44" customWidth="1"/>
    <col min="8" max="10" width="19.57421875" style="44" customWidth="1"/>
    <col min="11" max="11" width="16.421875" style="44" customWidth="1"/>
    <col min="12" max="12" width="16.28125" style="44" customWidth="1"/>
    <col min="13" max="13" width="30.140625" style="44" customWidth="1"/>
    <col min="14" max="16384" width="9.140625" style="44" customWidth="1"/>
  </cols>
  <sheetData>
    <row r="1" spans="1:13" ht="30" customHeight="1">
      <c r="A1" s="510" t="s">
        <v>942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27" customHeight="1">
      <c r="A2" s="511" t="s">
        <v>936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ht="16.5" customHeight="1">
      <c r="A3" s="25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 t="s">
        <v>236</v>
      </c>
    </row>
    <row r="4" ht="14.25">
      <c r="A4" s="112" t="s">
        <v>183</v>
      </c>
    </row>
    <row r="5" spans="1:13" ht="61.5" customHeight="1">
      <c r="A5" s="203" t="s">
        <v>480</v>
      </c>
      <c r="B5" s="34" t="s">
        <v>481</v>
      </c>
      <c r="C5" s="257" t="s">
        <v>170</v>
      </c>
      <c r="D5" s="257" t="s">
        <v>365</v>
      </c>
      <c r="E5" s="257" t="s">
        <v>366</v>
      </c>
      <c r="F5" s="257" t="s">
        <v>367</v>
      </c>
      <c r="G5" s="257" t="s">
        <v>368</v>
      </c>
      <c r="H5" s="257" t="s">
        <v>173</v>
      </c>
      <c r="I5" s="257" t="s">
        <v>173</v>
      </c>
      <c r="J5" s="257" t="s">
        <v>178</v>
      </c>
      <c r="K5" s="257" t="s">
        <v>171</v>
      </c>
      <c r="L5" s="257" t="s">
        <v>172</v>
      </c>
      <c r="M5" s="257" t="s">
        <v>174</v>
      </c>
    </row>
    <row r="6" spans="1:13" ht="24">
      <c r="A6" s="114"/>
      <c r="B6" s="114"/>
      <c r="C6" s="114"/>
      <c r="D6" s="114"/>
      <c r="E6" s="114"/>
      <c r="F6" s="114"/>
      <c r="G6" s="114"/>
      <c r="H6" s="258" t="s">
        <v>179</v>
      </c>
      <c r="I6" s="259" t="s">
        <v>369</v>
      </c>
      <c r="J6" s="126"/>
      <c r="K6" s="114"/>
      <c r="L6" s="114"/>
      <c r="M6" s="114"/>
    </row>
    <row r="7" spans="1:13" ht="14.25">
      <c r="A7" s="114"/>
      <c r="B7" s="114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4.25">
      <c r="A8" s="114"/>
      <c r="B8" s="11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4.25">
      <c r="A9" s="114"/>
      <c r="B9" s="11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4.25">
      <c r="A10" s="35" t="s">
        <v>583</v>
      </c>
      <c r="B10" s="38" t="s">
        <v>584</v>
      </c>
      <c r="C10" s="261"/>
      <c r="D10" s="261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4.25">
      <c r="A11" s="35"/>
      <c r="B11" s="38"/>
      <c r="C11" s="261"/>
      <c r="D11" s="261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4.25">
      <c r="A12" s="35"/>
      <c r="B12" s="38"/>
      <c r="C12" s="261"/>
      <c r="D12" s="261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4.25">
      <c r="A13" s="35"/>
      <c r="B13" s="38"/>
      <c r="C13" s="261"/>
      <c r="D13" s="261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4.25">
      <c r="A14" s="35" t="s">
        <v>214</v>
      </c>
      <c r="B14" s="38"/>
      <c r="C14" s="261"/>
      <c r="D14" s="261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4.25">
      <c r="A15" s="35" t="s">
        <v>828</v>
      </c>
      <c r="B15" s="36" t="s">
        <v>585</v>
      </c>
      <c r="C15" s="262"/>
      <c r="D15" s="262"/>
      <c r="E15" s="56"/>
      <c r="F15" s="56"/>
      <c r="G15" s="56"/>
      <c r="H15" s="56"/>
      <c r="I15" s="56"/>
      <c r="J15" s="56"/>
      <c r="K15" s="414"/>
      <c r="L15" s="414"/>
      <c r="M15" s="56"/>
    </row>
    <row r="16" spans="1:13" ht="14.25">
      <c r="A16" s="35"/>
      <c r="B16" s="38"/>
      <c r="C16" s="261"/>
      <c r="D16" s="261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4.25">
      <c r="A17" s="35"/>
      <c r="B17" s="38"/>
      <c r="C17" s="261"/>
      <c r="D17" s="261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4.25">
      <c r="A18" s="35"/>
      <c r="B18" s="38"/>
      <c r="C18" s="261"/>
      <c r="D18" s="261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4.25">
      <c r="A19" s="35"/>
      <c r="B19" s="38"/>
      <c r="C19" s="261"/>
      <c r="D19" s="261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4.25">
      <c r="A20" s="39" t="s">
        <v>586</v>
      </c>
      <c r="B20" s="38" t="s">
        <v>587</v>
      </c>
      <c r="C20" s="261"/>
      <c r="D20" s="261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4.25">
      <c r="A21" s="39"/>
      <c r="B21" s="38"/>
      <c r="C21" s="261"/>
      <c r="D21" s="261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4.25">
      <c r="A22" s="39"/>
      <c r="B22" s="38"/>
      <c r="C22" s="261"/>
      <c r="D22" s="261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4.25">
      <c r="A23" s="35" t="s">
        <v>588</v>
      </c>
      <c r="B23" s="38" t="s">
        <v>589</v>
      </c>
      <c r="C23" s="261"/>
      <c r="D23" s="261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4.25">
      <c r="A24" s="35"/>
      <c r="B24" s="38"/>
      <c r="C24" s="261"/>
      <c r="D24" s="261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14.25">
      <c r="A25" s="35"/>
      <c r="B25" s="38"/>
      <c r="C25" s="261"/>
      <c r="D25" s="261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4.25">
      <c r="A26" s="35" t="s">
        <v>590</v>
      </c>
      <c r="B26" s="38" t="s">
        <v>591</v>
      </c>
      <c r="C26" s="261"/>
      <c r="D26" s="261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4.25">
      <c r="A27" s="35"/>
      <c r="B27" s="38"/>
      <c r="C27" s="261"/>
      <c r="D27" s="261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4.25">
      <c r="A28" s="35"/>
      <c r="B28" s="38"/>
      <c r="C28" s="261"/>
      <c r="D28" s="261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4.25">
      <c r="A29" s="39" t="s">
        <v>592</v>
      </c>
      <c r="B29" s="38" t="s">
        <v>593</v>
      </c>
      <c r="C29" s="261"/>
      <c r="D29" s="261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4.25">
      <c r="A30" s="39" t="s">
        <v>594</v>
      </c>
      <c r="B30" s="38" t="s">
        <v>595</v>
      </c>
      <c r="C30" s="261"/>
      <c r="D30" s="261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5">
      <c r="A31" s="252" t="s">
        <v>829</v>
      </c>
      <c r="B31" s="250" t="s">
        <v>596</v>
      </c>
      <c r="C31" s="263">
        <f>SUM(C15:C30)</f>
        <v>0</v>
      </c>
      <c r="D31" s="263">
        <f>SUM(D15:D30)</f>
        <v>0</v>
      </c>
      <c r="E31" s="264">
        <f>SUM(E15:E30)</f>
        <v>0</v>
      </c>
      <c r="F31" s="264">
        <f>SUM(F15:F30)</f>
        <v>0</v>
      </c>
      <c r="G31" s="264"/>
      <c r="H31" s="264"/>
      <c r="I31" s="264"/>
      <c r="J31" s="264"/>
      <c r="K31" s="264"/>
      <c r="L31" s="264"/>
      <c r="M31" s="264"/>
    </row>
    <row r="32" spans="1:13" ht="15">
      <c r="A32" s="40"/>
      <c r="B32" s="36"/>
      <c r="C32" s="262"/>
      <c r="D32" s="262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15">
      <c r="A33" s="40"/>
      <c r="B33" s="36"/>
      <c r="C33" s="262"/>
      <c r="D33" s="262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5">
      <c r="A34" s="40"/>
      <c r="B34" s="36"/>
      <c r="C34" s="262"/>
      <c r="D34" s="262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">
      <c r="A35" s="40"/>
      <c r="B35" s="36"/>
      <c r="C35" s="262"/>
      <c r="D35" s="262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4.25">
      <c r="A36" s="35" t="s">
        <v>597</v>
      </c>
      <c r="B36" s="38" t="s">
        <v>598</v>
      </c>
      <c r="C36" s="261"/>
      <c r="D36" s="261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4.25">
      <c r="A37" s="35"/>
      <c r="B37" s="38"/>
      <c r="C37" s="261"/>
      <c r="D37" s="261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4.25">
      <c r="A38" s="35"/>
      <c r="B38" s="38"/>
      <c r="C38" s="261"/>
      <c r="D38" s="261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4.25">
      <c r="A39" s="35"/>
      <c r="B39" s="38"/>
      <c r="C39" s="261"/>
      <c r="D39" s="261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4.25">
      <c r="A40" s="35"/>
      <c r="B40" s="38"/>
      <c r="C40" s="261"/>
      <c r="D40" s="261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4.25">
      <c r="A41" s="35" t="s">
        <v>599</v>
      </c>
      <c r="B41" s="38" t="s">
        <v>600</v>
      </c>
      <c r="C41" s="261"/>
      <c r="D41" s="261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4.25">
      <c r="A42" s="35"/>
      <c r="B42" s="38"/>
      <c r="C42" s="261"/>
      <c r="D42" s="261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4.25">
      <c r="A43" s="35"/>
      <c r="B43" s="38"/>
      <c r="C43" s="261"/>
      <c r="D43" s="261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4.25">
      <c r="A44" s="35"/>
      <c r="B44" s="38"/>
      <c r="C44" s="261"/>
      <c r="D44" s="261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4.25">
      <c r="A45" s="35"/>
      <c r="B45" s="38"/>
      <c r="C45" s="261"/>
      <c r="D45" s="261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4.25">
      <c r="A46" s="35" t="s">
        <v>601</v>
      </c>
      <c r="B46" s="38" t="s">
        <v>602</v>
      </c>
      <c r="C46" s="261"/>
      <c r="D46" s="261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14.25">
      <c r="A47" s="35" t="s">
        <v>603</v>
      </c>
      <c r="B47" s="38" t="s">
        <v>604</v>
      </c>
      <c r="C47" s="261"/>
      <c r="D47" s="261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5">
      <c r="A48" s="252" t="s">
        <v>830</v>
      </c>
      <c r="B48" s="250" t="s">
        <v>605</v>
      </c>
      <c r="C48" s="263"/>
      <c r="D48" s="263"/>
      <c r="E48" s="264"/>
      <c r="F48" s="264"/>
      <c r="G48" s="264"/>
      <c r="H48" s="264"/>
      <c r="I48" s="264"/>
      <c r="J48" s="264"/>
      <c r="K48" s="264"/>
      <c r="L48" s="264"/>
      <c r="M48" s="264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3"/>
  <sheetViews>
    <sheetView zoomScalePageLayoutView="0" workbookViewId="0" topLeftCell="A25">
      <selection activeCell="I7" sqref="I7"/>
    </sheetView>
  </sheetViews>
  <sheetFormatPr defaultColWidth="9.140625" defaultRowHeight="15"/>
  <cols>
    <col min="1" max="1" width="64.140625" style="44" customWidth="1"/>
    <col min="2" max="2" width="15.421875" style="44" customWidth="1"/>
    <col min="3" max="3" width="14.7109375" style="44" customWidth="1"/>
    <col min="4" max="4" width="13.28125" style="44" customWidth="1"/>
    <col min="5" max="5" width="25.140625" style="44" customWidth="1"/>
    <col min="6" max="6" width="14.28125" style="44" customWidth="1"/>
    <col min="7" max="7" width="15.28125" style="44" customWidth="1"/>
    <col min="8" max="8" width="17.00390625" style="44" customWidth="1"/>
    <col min="9" max="9" width="16.28125" style="44" customWidth="1"/>
    <col min="10" max="16384" width="9.140625" style="44" customWidth="1"/>
  </cols>
  <sheetData>
    <row r="1" spans="1:8" ht="25.5" customHeight="1">
      <c r="A1" s="510" t="s">
        <v>939</v>
      </c>
      <c r="B1" s="466"/>
      <c r="C1" s="466"/>
      <c r="D1" s="466"/>
      <c r="E1" s="466"/>
      <c r="F1" s="466"/>
      <c r="G1" s="466"/>
      <c r="H1" s="466"/>
    </row>
    <row r="2" spans="1:8" ht="82.5" customHeight="1">
      <c r="A2" s="511" t="s">
        <v>371</v>
      </c>
      <c r="B2" s="511"/>
      <c r="C2" s="511"/>
      <c r="D2" s="511"/>
      <c r="E2" s="511"/>
      <c r="F2" s="511"/>
      <c r="G2" s="511"/>
      <c r="H2" s="511"/>
    </row>
    <row r="3" spans="1:8" ht="20.25" customHeight="1">
      <c r="A3" s="265"/>
      <c r="B3" s="266"/>
      <c r="C3" s="266"/>
      <c r="D3" s="266"/>
      <c r="E3" s="266"/>
      <c r="F3" s="266"/>
      <c r="G3" s="266"/>
      <c r="H3" s="266"/>
    </row>
    <row r="4" spans="1:8" ht="14.25">
      <c r="A4" s="112" t="s">
        <v>183</v>
      </c>
      <c r="F4" s="46"/>
      <c r="G4" s="46" t="s">
        <v>243</v>
      </c>
      <c r="H4" s="46"/>
    </row>
    <row r="5" spans="1:9" ht="86.25" customHeight="1">
      <c r="A5" s="203" t="s">
        <v>480</v>
      </c>
      <c r="B5" s="34" t="s">
        <v>481</v>
      </c>
      <c r="C5" s="257" t="s">
        <v>171</v>
      </c>
      <c r="D5" s="257" t="s">
        <v>172</v>
      </c>
      <c r="E5" s="257" t="s">
        <v>175</v>
      </c>
      <c r="F5" s="257" t="s">
        <v>958</v>
      </c>
      <c r="G5" s="257" t="s">
        <v>883</v>
      </c>
      <c r="H5" s="257" t="s">
        <v>959</v>
      </c>
      <c r="I5" s="257" t="s">
        <v>960</v>
      </c>
    </row>
    <row r="6" spans="1:9" ht="14.25">
      <c r="A6" s="61" t="s">
        <v>35</v>
      </c>
      <c r="B6" s="39" t="s">
        <v>748</v>
      </c>
      <c r="C6" s="260">
        <v>41821</v>
      </c>
      <c r="D6" s="260">
        <v>49283</v>
      </c>
      <c r="E6" s="48">
        <v>167000000</v>
      </c>
      <c r="F6" s="48">
        <v>190166186</v>
      </c>
      <c r="G6" s="48">
        <v>192000000</v>
      </c>
      <c r="H6" s="48">
        <v>192000000</v>
      </c>
      <c r="I6" s="48">
        <v>192000000</v>
      </c>
    </row>
    <row r="7" spans="1:9" ht="14.25">
      <c r="A7" s="267" t="s">
        <v>619</v>
      </c>
      <c r="B7" s="267" t="s">
        <v>748</v>
      </c>
      <c r="C7" s="114"/>
      <c r="D7" s="114"/>
      <c r="E7" s="48">
        <v>167000000</v>
      </c>
      <c r="F7" s="48"/>
      <c r="G7" s="48"/>
      <c r="H7" s="48"/>
      <c r="I7" s="48"/>
    </row>
    <row r="8" spans="1:9" ht="14.25">
      <c r="A8" s="59" t="s">
        <v>749</v>
      </c>
      <c r="B8" s="39" t="s">
        <v>750</v>
      </c>
      <c r="C8" s="114"/>
      <c r="D8" s="114"/>
      <c r="E8" s="48"/>
      <c r="F8" s="48"/>
      <c r="G8" s="48"/>
      <c r="H8" s="48"/>
      <c r="I8" s="48"/>
    </row>
    <row r="9" spans="1:9" ht="14.25">
      <c r="A9" s="61" t="s">
        <v>83</v>
      </c>
      <c r="B9" s="39" t="s">
        <v>751</v>
      </c>
      <c r="C9" s="114"/>
      <c r="D9" s="114"/>
      <c r="E9" s="48"/>
      <c r="F9" s="48"/>
      <c r="G9" s="48"/>
      <c r="H9" s="48"/>
      <c r="I9" s="48"/>
    </row>
    <row r="10" spans="1:9" ht="14.25">
      <c r="A10" s="267" t="s">
        <v>619</v>
      </c>
      <c r="B10" s="267" t="s">
        <v>751</v>
      </c>
      <c r="C10" s="114"/>
      <c r="D10" s="114"/>
      <c r="E10" s="48"/>
      <c r="F10" s="48"/>
      <c r="G10" s="48"/>
      <c r="H10" s="48"/>
      <c r="I10" s="48"/>
    </row>
    <row r="11" spans="1:9" ht="14.25">
      <c r="A11" s="268" t="s">
        <v>55</v>
      </c>
      <c r="B11" s="51" t="s">
        <v>752</v>
      </c>
      <c r="C11" s="114"/>
      <c r="D11" s="114"/>
      <c r="E11" s="48">
        <v>167000</v>
      </c>
      <c r="F11" s="48">
        <f>SUM(F6:F10)</f>
        <v>190166186</v>
      </c>
      <c r="G11" s="48">
        <f>SUM(G6:G10)</f>
        <v>192000000</v>
      </c>
      <c r="H11" s="48">
        <f>SUM(H6:H10)</f>
        <v>192000000</v>
      </c>
      <c r="I11" s="48">
        <f>SUM(I6:I10)</f>
        <v>192000000</v>
      </c>
    </row>
    <row r="12" spans="1:9" ht="14.25">
      <c r="A12" s="59" t="s">
        <v>84</v>
      </c>
      <c r="B12" s="39" t="s">
        <v>753</v>
      </c>
      <c r="C12" s="114"/>
      <c r="D12" s="114"/>
      <c r="E12" s="48"/>
      <c r="F12" s="48"/>
      <c r="G12" s="48"/>
      <c r="H12" s="48"/>
      <c r="I12" s="48"/>
    </row>
    <row r="13" spans="1:9" ht="14.25">
      <c r="A13" s="267" t="s">
        <v>627</v>
      </c>
      <c r="B13" s="267" t="s">
        <v>753</v>
      </c>
      <c r="C13" s="114"/>
      <c r="D13" s="114"/>
      <c r="E13" s="48"/>
      <c r="F13" s="48"/>
      <c r="G13" s="48"/>
      <c r="H13" s="48"/>
      <c r="I13" s="48"/>
    </row>
    <row r="14" spans="1:9" ht="14.25">
      <c r="A14" s="61" t="s">
        <v>754</v>
      </c>
      <c r="B14" s="39" t="s">
        <v>755</v>
      </c>
      <c r="C14" s="114"/>
      <c r="D14" s="114"/>
      <c r="E14" s="48"/>
      <c r="F14" s="48"/>
      <c r="G14" s="48"/>
      <c r="H14" s="48"/>
      <c r="I14" s="48"/>
    </row>
    <row r="15" spans="1:9" ht="14.25">
      <c r="A15" s="35" t="s">
        <v>85</v>
      </c>
      <c r="B15" s="39" t="s">
        <v>756</v>
      </c>
      <c r="C15" s="23"/>
      <c r="D15" s="23"/>
      <c r="E15" s="231"/>
      <c r="F15" s="231"/>
      <c r="G15" s="231"/>
      <c r="H15" s="231"/>
      <c r="I15" s="231"/>
    </row>
    <row r="16" spans="1:9" ht="14.25">
      <c r="A16" s="267" t="s">
        <v>628</v>
      </c>
      <c r="B16" s="267" t="s">
        <v>756</v>
      </c>
      <c r="C16" s="23"/>
      <c r="D16" s="23"/>
      <c r="E16" s="231"/>
      <c r="F16" s="231"/>
      <c r="G16" s="231"/>
      <c r="H16" s="231"/>
      <c r="I16" s="231"/>
    </row>
    <row r="17" spans="1:9" ht="14.25">
      <c r="A17" s="61" t="s">
        <v>757</v>
      </c>
      <c r="B17" s="39" t="s">
        <v>758</v>
      </c>
      <c r="C17" s="23"/>
      <c r="D17" s="23"/>
      <c r="E17" s="231"/>
      <c r="F17" s="231"/>
      <c r="G17" s="231"/>
      <c r="H17" s="231"/>
      <c r="I17" s="231"/>
    </row>
    <row r="18" spans="1:9" ht="14.25">
      <c r="A18" s="269" t="s">
        <v>56</v>
      </c>
      <c r="B18" s="51" t="s">
        <v>759</v>
      </c>
      <c r="C18" s="23"/>
      <c r="D18" s="23"/>
      <c r="E18" s="231"/>
      <c r="F18" s="231">
        <f>SUM(F12:F17)</f>
        <v>0</v>
      </c>
      <c r="G18" s="231">
        <f>SUM(G12:G17)</f>
        <v>0</v>
      </c>
      <c r="H18" s="231">
        <f>SUM(H12:H17)</f>
        <v>0</v>
      </c>
      <c r="I18" s="231">
        <f>SUM(I12:I17)</f>
        <v>0</v>
      </c>
    </row>
    <row r="19" spans="1:9" ht="14.25">
      <c r="A19" s="59" t="s">
        <v>774</v>
      </c>
      <c r="B19" s="39" t="s">
        <v>775</v>
      </c>
      <c r="C19" s="23"/>
      <c r="D19" s="23"/>
      <c r="E19" s="231"/>
      <c r="F19" s="231"/>
      <c r="G19" s="231"/>
      <c r="H19" s="231"/>
      <c r="I19" s="231"/>
    </row>
    <row r="20" spans="1:9" ht="14.25">
      <c r="A20" s="35" t="s">
        <v>776</v>
      </c>
      <c r="B20" s="39" t="s">
        <v>777</v>
      </c>
      <c r="C20" s="23"/>
      <c r="D20" s="23"/>
      <c r="E20" s="231"/>
      <c r="F20" s="231"/>
      <c r="G20" s="231"/>
      <c r="H20" s="231"/>
      <c r="I20" s="231"/>
    </row>
    <row r="21" spans="1:9" ht="14.25">
      <c r="A21" s="61" t="s">
        <v>778</v>
      </c>
      <c r="B21" s="39" t="s">
        <v>779</v>
      </c>
      <c r="C21" s="23"/>
      <c r="D21" s="23"/>
      <c r="E21" s="231"/>
      <c r="F21" s="231"/>
      <c r="G21" s="231"/>
      <c r="H21" s="231"/>
      <c r="I21" s="231"/>
    </row>
    <row r="22" spans="1:9" ht="14.25">
      <c r="A22" s="61" t="s">
        <v>40</v>
      </c>
      <c r="B22" s="39" t="s">
        <v>780</v>
      </c>
      <c r="C22" s="23"/>
      <c r="D22" s="23"/>
      <c r="E22" s="231"/>
      <c r="F22" s="231"/>
      <c r="G22" s="231"/>
      <c r="H22" s="231"/>
      <c r="I22" s="231"/>
    </row>
    <row r="23" spans="1:9" ht="14.25">
      <c r="A23" s="267" t="s">
        <v>653</v>
      </c>
      <c r="B23" s="267" t="s">
        <v>780</v>
      </c>
      <c r="C23" s="23"/>
      <c r="D23" s="23"/>
      <c r="E23" s="231"/>
      <c r="F23" s="231"/>
      <c r="G23" s="231"/>
      <c r="H23" s="231"/>
      <c r="I23" s="231"/>
    </row>
    <row r="24" spans="1:9" ht="14.25">
      <c r="A24" s="267" t="s">
        <v>654</v>
      </c>
      <c r="B24" s="267" t="s">
        <v>780</v>
      </c>
      <c r="C24" s="23"/>
      <c r="D24" s="23"/>
      <c r="E24" s="231"/>
      <c r="F24" s="231"/>
      <c r="G24" s="231"/>
      <c r="H24" s="231"/>
      <c r="I24" s="231"/>
    </row>
    <row r="25" spans="1:9" ht="14.25">
      <c r="A25" s="270" t="s">
        <v>655</v>
      </c>
      <c r="B25" s="270" t="s">
        <v>780</v>
      </c>
      <c r="C25" s="23"/>
      <c r="D25" s="23"/>
      <c r="E25" s="231"/>
      <c r="F25" s="231"/>
      <c r="G25" s="231"/>
      <c r="H25" s="231"/>
      <c r="I25" s="231"/>
    </row>
    <row r="26" spans="1:9" ht="14.25">
      <c r="A26" s="271" t="s">
        <v>59</v>
      </c>
      <c r="B26" s="55" t="s">
        <v>781</v>
      </c>
      <c r="C26" s="23"/>
      <c r="D26" s="23"/>
      <c r="E26" s="231"/>
      <c r="F26" s="231">
        <f>SUM(F19:F25)</f>
        <v>0</v>
      </c>
      <c r="G26" s="231">
        <f>SUM(G19:G25)</f>
        <v>0</v>
      </c>
      <c r="H26" s="231">
        <f>SUM(H19:H25)</f>
        <v>0</v>
      </c>
      <c r="I26" s="231">
        <f>SUM(I19:I25)</f>
        <v>0</v>
      </c>
    </row>
    <row r="27" spans="1:2" ht="14.25">
      <c r="A27" s="272"/>
      <c r="B27" s="273"/>
    </row>
    <row r="28" spans="1:5" ht="24.75" customHeight="1">
      <c r="A28" s="203" t="s">
        <v>480</v>
      </c>
      <c r="B28" s="34" t="s">
        <v>481</v>
      </c>
      <c r="C28" s="23" t="s">
        <v>215</v>
      </c>
      <c r="D28" s="23" t="s">
        <v>216</v>
      </c>
      <c r="E28" s="23" t="s">
        <v>211</v>
      </c>
    </row>
    <row r="29" spans="1:5" ht="30.75">
      <c r="A29" s="274" t="s">
        <v>265</v>
      </c>
      <c r="B29" s="55"/>
      <c r="C29" s="231"/>
      <c r="D29" s="231"/>
      <c r="E29" s="231"/>
    </row>
    <row r="30" spans="1:5" ht="15">
      <c r="A30" s="275" t="s">
        <v>259</v>
      </c>
      <c r="B30" s="55" t="s">
        <v>713</v>
      </c>
      <c r="C30" s="56">
        <v>164000000</v>
      </c>
      <c r="D30" s="56">
        <v>171755690</v>
      </c>
      <c r="E30" s="56">
        <v>185491927</v>
      </c>
    </row>
    <row r="31" spans="1:5" ht="46.5">
      <c r="A31" s="275" t="s">
        <v>260</v>
      </c>
      <c r="B31" s="55" t="s">
        <v>736</v>
      </c>
      <c r="C31" s="56">
        <v>270000</v>
      </c>
      <c r="D31" s="56">
        <v>270000</v>
      </c>
      <c r="E31" s="56">
        <v>655640</v>
      </c>
    </row>
    <row r="32" spans="1:5" ht="15">
      <c r="A32" s="275" t="s">
        <v>261</v>
      </c>
      <c r="B32" s="55" t="s">
        <v>718</v>
      </c>
      <c r="C32" s="56">
        <v>600000</v>
      </c>
      <c r="D32" s="56">
        <v>600000</v>
      </c>
      <c r="E32" s="56">
        <v>357939</v>
      </c>
    </row>
    <row r="33" spans="1:5" ht="30.75">
      <c r="A33" s="275" t="s">
        <v>262</v>
      </c>
      <c r="B33" s="55"/>
      <c r="C33" s="56"/>
      <c r="D33" s="56"/>
      <c r="E33" s="56"/>
    </row>
    <row r="34" spans="1:5" ht="15">
      <c r="A34" s="275" t="s">
        <v>263</v>
      </c>
      <c r="B34" s="55" t="s">
        <v>712</v>
      </c>
      <c r="C34" s="56">
        <v>0</v>
      </c>
      <c r="D34" s="56">
        <v>0</v>
      </c>
      <c r="E34" s="56">
        <v>3660680</v>
      </c>
    </row>
    <row r="35" spans="1:5" ht="15">
      <c r="A35" s="275" t="s">
        <v>264</v>
      </c>
      <c r="B35" s="55"/>
      <c r="C35" s="56"/>
      <c r="D35" s="56"/>
      <c r="E35" s="56"/>
    </row>
    <row r="36" spans="1:5" ht="14.25">
      <c r="A36" s="271" t="s">
        <v>200</v>
      </c>
      <c r="B36" s="55"/>
      <c r="C36" s="56">
        <f>SUM(C30:C35)</f>
        <v>164870000</v>
      </c>
      <c r="D36" s="56">
        <f>SUM(D30:D35)</f>
        <v>172625690</v>
      </c>
      <c r="E36" s="56">
        <f>SUM(E30:E35)</f>
        <v>190166186</v>
      </c>
    </row>
    <row r="37" spans="1:2" ht="14.25">
      <c r="A37" s="272"/>
      <c r="B37" s="273"/>
    </row>
    <row r="38" spans="1:2" ht="14.25">
      <c r="A38" s="272"/>
      <c r="B38" s="273"/>
    </row>
    <row r="39" spans="1:2" ht="14.25">
      <c r="A39" s="272"/>
      <c r="B39" s="273"/>
    </row>
    <row r="40" spans="1:2" ht="14.25">
      <c r="A40" s="272"/>
      <c r="B40" s="273"/>
    </row>
    <row r="41" spans="1:2" ht="14.25">
      <c r="A41" s="272"/>
      <c r="B41" s="273"/>
    </row>
    <row r="42" spans="1:2" ht="14.25">
      <c r="A42" s="272"/>
      <c r="B42" s="273"/>
    </row>
    <row r="43" spans="1:2" ht="14.25">
      <c r="A43" s="272"/>
      <c r="B43" s="273"/>
    </row>
    <row r="44" spans="1:2" ht="14.25">
      <c r="A44" s="272"/>
      <c r="B44" s="273"/>
    </row>
    <row r="45" spans="1:2" ht="14.25">
      <c r="A45" s="272"/>
      <c r="B45" s="273"/>
    </row>
    <row r="47" spans="1:7" ht="14.25">
      <c r="A47" s="112"/>
      <c r="B47" s="112"/>
      <c r="C47" s="112"/>
      <c r="D47" s="112"/>
      <c r="E47" s="112"/>
      <c r="F47" s="112"/>
      <c r="G47" s="112"/>
    </row>
    <row r="48" spans="1:7" ht="14.25">
      <c r="A48" s="276" t="s">
        <v>176</v>
      </c>
      <c r="B48" s="112"/>
      <c r="C48" s="112"/>
      <c r="D48" s="112"/>
      <c r="E48" s="112"/>
      <c r="F48" s="112"/>
      <c r="G48" s="112"/>
    </row>
    <row r="49" spans="1:7" ht="15">
      <c r="A49" s="277" t="s">
        <v>887</v>
      </c>
      <c r="B49" s="112"/>
      <c r="C49" s="112"/>
      <c r="D49" s="112"/>
      <c r="E49" s="112"/>
      <c r="F49" s="112"/>
      <c r="G49" s="112"/>
    </row>
    <row r="50" spans="1:7" ht="15">
      <c r="A50" s="277" t="s">
        <v>888</v>
      </c>
      <c r="B50" s="112"/>
      <c r="C50" s="112"/>
      <c r="D50" s="112"/>
      <c r="E50" s="112"/>
      <c r="F50" s="112"/>
      <c r="G50" s="112"/>
    </row>
    <row r="51" spans="1:7" ht="15">
      <c r="A51" s="277" t="s">
        <v>889</v>
      </c>
      <c r="B51" s="112"/>
      <c r="C51" s="112"/>
      <c r="D51" s="112"/>
      <c r="E51" s="112"/>
      <c r="F51" s="112"/>
      <c r="G51" s="112"/>
    </row>
    <row r="52" spans="1:7" ht="15">
      <c r="A52" s="277" t="s">
        <v>890</v>
      </c>
      <c r="B52" s="112"/>
      <c r="C52" s="112"/>
      <c r="D52" s="112"/>
      <c r="E52" s="112"/>
      <c r="F52" s="112"/>
      <c r="G52" s="112"/>
    </row>
    <row r="53" spans="1:7" ht="15">
      <c r="A53" s="277" t="s">
        <v>891</v>
      </c>
      <c r="B53" s="112"/>
      <c r="C53" s="112"/>
      <c r="D53" s="112"/>
      <c r="E53" s="112"/>
      <c r="F53" s="112"/>
      <c r="G53" s="112"/>
    </row>
    <row r="54" spans="1:7" ht="14.25">
      <c r="A54" s="276" t="s">
        <v>177</v>
      </c>
      <c r="B54" s="112"/>
      <c r="C54" s="112"/>
      <c r="D54" s="112"/>
      <c r="E54" s="112"/>
      <c r="F54" s="112"/>
      <c r="G54" s="112"/>
    </row>
    <row r="55" spans="1:7" ht="14.25">
      <c r="A55" s="112"/>
      <c r="B55" s="112"/>
      <c r="C55" s="112"/>
      <c r="D55" s="112"/>
      <c r="E55" s="112"/>
      <c r="F55" s="112"/>
      <c r="G55" s="112"/>
    </row>
    <row r="56" spans="1:8" ht="45.75" customHeight="1">
      <c r="A56" s="528" t="s">
        <v>180</v>
      </c>
      <c r="B56" s="529"/>
      <c r="C56" s="529"/>
      <c r="D56" s="529"/>
      <c r="E56" s="529"/>
      <c r="F56" s="529"/>
      <c r="G56" s="529"/>
      <c r="H56" s="529"/>
    </row>
    <row r="59" ht="15">
      <c r="A59" s="81" t="s">
        <v>892</v>
      </c>
    </row>
    <row r="60" ht="15">
      <c r="A60" s="277" t="s">
        <v>893</v>
      </c>
    </row>
    <row r="61" ht="15">
      <c r="A61" s="277" t="s">
        <v>894</v>
      </c>
    </row>
    <row r="62" ht="15">
      <c r="A62" s="277" t="s">
        <v>895</v>
      </c>
    </row>
    <row r="63" ht="14.25">
      <c r="A63" s="276" t="s">
        <v>181</v>
      </c>
    </row>
    <row r="64" ht="15">
      <c r="A64" s="277" t="s">
        <v>896</v>
      </c>
    </row>
    <row r="66" ht="15">
      <c r="A66" s="81" t="s">
        <v>258</v>
      </c>
    </row>
    <row r="67" ht="15">
      <c r="A67" s="81" t="s">
        <v>897</v>
      </c>
    </row>
    <row r="68" ht="15">
      <c r="A68" s="115" t="s">
        <v>259</v>
      </c>
    </row>
    <row r="69" ht="15">
      <c r="A69" s="115" t="s">
        <v>260</v>
      </c>
    </row>
    <row r="70" ht="15">
      <c r="A70" s="115" t="s">
        <v>261</v>
      </c>
    </row>
    <row r="71" ht="15">
      <c r="A71" s="115" t="s">
        <v>262</v>
      </c>
    </row>
    <row r="72" ht="15">
      <c r="A72" s="115" t="s">
        <v>263</v>
      </c>
    </row>
    <row r="73" ht="15">
      <c r="A73" s="115" t="s">
        <v>264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zoomScalePageLayoutView="0" workbookViewId="0" topLeftCell="A20">
      <selection activeCell="A1" sqref="A1:D1"/>
    </sheetView>
  </sheetViews>
  <sheetFormatPr defaultColWidth="9.140625" defaultRowHeight="15"/>
  <cols>
    <col min="1" max="1" width="83.28125" style="44" customWidth="1"/>
    <col min="2" max="2" width="15.7109375" style="44" customWidth="1"/>
    <col min="3" max="3" width="13.140625" style="44" customWidth="1"/>
    <col min="4" max="4" width="14.57421875" style="44" customWidth="1"/>
    <col min="5" max="16384" width="9.140625" style="44" customWidth="1"/>
  </cols>
  <sheetData>
    <row r="1" spans="1:4" ht="27" customHeight="1">
      <c r="A1" s="465" t="s">
        <v>939</v>
      </c>
      <c r="B1" s="466"/>
      <c r="C1" s="468"/>
      <c r="D1" s="468"/>
    </row>
    <row r="2" spans="1:7" ht="71.25" customHeight="1">
      <c r="A2" s="469" t="s">
        <v>248</v>
      </c>
      <c r="B2" s="469"/>
      <c r="C2" s="530"/>
      <c r="D2" s="530"/>
      <c r="E2" s="280"/>
      <c r="F2" s="280"/>
      <c r="G2" s="280"/>
    </row>
    <row r="3" spans="1:7" ht="24" customHeight="1">
      <c r="A3" s="281"/>
      <c r="B3" s="281"/>
      <c r="C3" s="280"/>
      <c r="D3" s="280"/>
      <c r="E3" s="280"/>
      <c r="F3" s="280"/>
      <c r="G3" s="280"/>
    </row>
    <row r="4" ht="22.5" customHeight="1">
      <c r="A4" s="112" t="s">
        <v>183</v>
      </c>
    </row>
    <row r="5" spans="1:4" ht="14.25">
      <c r="A5" s="118" t="s">
        <v>186</v>
      </c>
      <c r="B5" s="172" t="s">
        <v>201</v>
      </c>
      <c r="C5" s="172" t="s">
        <v>267</v>
      </c>
      <c r="D5" s="173" t="s">
        <v>268</v>
      </c>
    </row>
    <row r="6" spans="1:4" ht="14.25">
      <c r="A6" s="114" t="s">
        <v>462</v>
      </c>
      <c r="B6" s="114"/>
      <c r="C6" s="23"/>
      <c r="D6" s="23"/>
    </row>
    <row r="7" spans="1:4" ht="14.25">
      <c r="A7" s="278" t="s">
        <v>463</v>
      </c>
      <c r="B7" s="114"/>
      <c r="C7" s="23"/>
      <c r="D7" s="23"/>
    </row>
    <row r="8" spans="1:4" ht="14.25">
      <c r="A8" s="114" t="s">
        <v>464</v>
      </c>
      <c r="B8" s="114"/>
      <c r="C8" s="23"/>
      <c r="D8" s="23"/>
    </row>
    <row r="9" spans="1:4" ht="14.25">
      <c r="A9" s="114" t="s">
        <v>465</v>
      </c>
      <c r="B9" s="114"/>
      <c r="C9" s="23"/>
      <c r="D9" s="23"/>
    </row>
    <row r="10" spans="1:4" ht="14.25">
      <c r="A10" s="114" t="s">
        <v>466</v>
      </c>
      <c r="B10" s="114"/>
      <c r="C10" s="23"/>
      <c r="D10" s="23"/>
    </row>
    <row r="11" spans="1:4" ht="14.25">
      <c r="A11" s="114" t="s">
        <v>467</v>
      </c>
      <c r="B11" s="114"/>
      <c r="C11" s="23"/>
      <c r="D11" s="23"/>
    </row>
    <row r="12" spans="1:4" ht="14.25">
      <c r="A12" s="114" t="s">
        <v>468</v>
      </c>
      <c r="B12" s="114"/>
      <c r="C12" s="23"/>
      <c r="D12" s="23"/>
    </row>
    <row r="13" spans="1:4" ht="14.25">
      <c r="A13" s="114" t="s">
        <v>469</v>
      </c>
      <c r="B13" s="114"/>
      <c r="C13" s="23"/>
      <c r="D13" s="23"/>
    </row>
    <row r="14" spans="1:4" ht="14.25">
      <c r="A14" s="204" t="s">
        <v>194</v>
      </c>
      <c r="B14" s="279">
        <f>SUM(B6:B13)</f>
        <v>0</v>
      </c>
      <c r="C14" s="279">
        <f>SUM(C6:C13)</f>
        <v>0</v>
      </c>
      <c r="D14" s="279">
        <f>SUM(D6:D13)</f>
        <v>0</v>
      </c>
    </row>
    <row r="15" spans="1:4" ht="28.5">
      <c r="A15" s="181" t="s">
        <v>187</v>
      </c>
      <c r="B15" s="114"/>
      <c r="C15" s="23"/>
      <c r="D15" s="23"/>
    </row>
    <row r="16" spans="1:4" ht="28.5">
      <c r="A16" s="181" t="s">
        <v>188</v>
      </c>
      <c r="B16" s="114"/>
      <c r="C16" s="23"/>
      <c r="D16" s="23"/>
    </row>
    <row r="17" spans="1:4" ht="14.25">
      <c r="A17" s="178" t="s">
        <v>189</v>
      </c>
      <c r="B17" s="114"/>
      <c r="C17" s="23"/>
      <c r="D17" s="23"/>
    </row>
    <row r="18" spans="1:4" ht="14.25">
      <c r="A18" s="178" t="s">
        <v>190</v>
      </c>
      <c r="B18" s="114"/>
      <c r="C18" s="23"/>
      <c r="D18" s="23"/>
    </row>
    <row r="19" spans="1:4" ht="14.25">
      <c r="A19" s="114" t="s">
        <v>192</v>
      </c>
      <c r="B19" s="114"/>
      <c r="C19" s="23"/>
      <c r="D19" s="23"/>
    </row>
    <row r="20" spans="1:4" ht="14.25">
      <c r="A20" s="58" t="s">
        <v>191</v>
      </c>
      <c r="B20" s="114">
        <f>SUM(B15:B19)</f>
        <v>0</v>
      </c>
      <c r="C20" s="114">
        <f>SUM(C15:C19)</f>
        <v>0</v>
      </c>
      <c r="D20" s="114">
        <f>SUM(D15:D19)</f>
        <v>0</v>
      </c>
    </row>
    <row r="21" spans="1:4" ht="14.25">
      <c r="A21" s="282" t="s">
        <v>193</v>
      </c>
      <c r="B21" s="55"/>
      <c r="C21" s="23"/>
      <c r="D21" s="23"/>
    </row>
    <row r="22" spans="1:4" ht="14.25">
      <c r="A22" s="204" t="s">
        <v>86</v>
      </c>
      <c r="B22" s="279">
        <f>SUM(B20:B21)</f>
        <v>0</v>
      </c>
      <c r="C22" s="279">
        <f>SUM(C20:C21)</f>
        <v>0</v>
      </c>
      <c r="D22" s="279">
        <f>SUM(D20:D21)</f>
        <v>0</v>
      </c>
    </row>
    <row r="25" spans="1:4" ht="14.25">
      <c r="A25" s="118" t="s">
        <v>186</v>
      </c>
      <c r="B25" s="172" t="s">
        <v>201</v>
      </c>
      <c r="C25" s="172" t="s">
        <v>267</v>
      </c>
      <c r="D25" s="173" t="s">
        <v>268</v>
      </c>
    </row>
    <row r="26" spans="1:4" ht="14.25">
      <c r="A26" s="114" t="s">
        <v>462</v>
      </c>
      <c r="B26" s="114"/>
      <c r="C26" s="23"/>
      <c r="D26" s="23"/>
    </row>
    <row r="27" spans="1:4" ht="14.25">
      <c r="A27" s="278" t="s">
        <v>463</v>
      </c>
      <c r="B27" s="114"/>
      <c r="C27" s="23"/>
      <c r="D27" s="23"/>
    </row>
    <row r="28" spans="1:4" ht="14.25">
      <c r="A28" s="114" t="s">
        <v>464</v>
      </c>
      <c r="B28" s="114"/>
      <c r="C28" s="23"/>
      <c r="D28" s="23"/>
    </row>
    <row r="29" spans="1:4" ht="14.25">
      <c r="A29" s="114" t="s">
        <v>465</v>
      </c>
      <c r="B29" s="114"/>
      <c r="C29" s="23"/>
      <c r="D29" s="23"/>
    </row>
    <row r="30" spans="1:4" ht="14.25">
      <c r="A30" s="114" t="s">
        <v>466</v>
      </c>
      <c r="B30" s="114"/>
      <c r="C30" s="23"/>
      <c r="D30" s="23"/>
    </row>
    <row r="31" spans="1:4" ht="14.25">
      <c r="A31" s="114" t="s">
        <v>467</v>
      </c>
      <c r="B31" s="114"/>
      <c r="C31" s="23"/>
      <c r="D31" s="23"/>
    </row>
    <row r="32" spans="1:4" ht="14.25">
      <c r="A32" s="114" t="s">
        <v>468</v>
      </c>
      <c r="B32" s="114"/>
      <c r="C32" s="23"/>
      <c r="D32" s="23"/>
    </row>
    <row r="33" spans="1:4" ht="14.25">
      <c r="A33" s="114" t="s">
        <v>469</v>
      </c>
      <c r="B33" s="114"/>
      <c r="C33" s="23"/>
      <c r="D33" s="23"/>
    </row>
    <row r="34" spans="1:4" ht="14.25">
      <c r="A34" s="204" t="s">
        <v>194</v>
      </c>
      <c r="B34" s="279">
        <f>SUM(B26:B33)</f>
        <v>0</v>
      </c>
      <c r="C34" s="279">
        <f>SUM(C26:C33)</f>
        <v>0</v>
      </c>
      <c r="D34" s="279">
        <f>SUM(D26:D33)</f>
        <v>0</v>
      </c>
    </row>
    <row r="35" spans="1:4" ht="28.5">
      <c r="A35" s="181" t="s">
        <v>187</v>
      </c>
      <c r="B35" s="114"/>
      <c r="C35" s="23"/>
      <c r="D35" s="23"/>
    </row>
    <row r="36" spans="1:4" ht="28.5">
      <c r="A36" s="181" t="s">
        <v>188</v>
      </c>
      <c r="B36" s="114"/>
      <c r="C36" s="23"/>
      <c r="D36" s="23"/>
    </row>
    <row r="37" spans="1:4" ht="14.25">
      <c r="A37" s="178" t="s">
        <v>189</v>
      </c>
      <c r="B37" s="114"/>
      <c r="C37" s="23"/>
      <c r="D37" s="23"/>
    </row>
    <row r="38" spans="1:4" ht="14.25">
      <c r="A38" s="178" t="s">
        <v>190</v>
      </c>
      <c r="B38" s="114"/>
      <c r="C38" s="23"/>
      <c r="D38" s="23"/>
    </row>
    <row r="39" spans="1:4" ht="14.25">
      <c r="A39" s="114" t="s">
        <v>192</v>
      </c>
      <c r="B39" s="114"/>
      <c r="C39" s="23"/>
      <c r="D39" s="23"/>
    </row>
    <row r="40" spans="1:4" ht="14.25">
      <c r="A40" s="58" t="s">
        <v>191</v>
      </c>
      <c r="B40" s="114">
        <f>SUM(B35:B39)</f>
        <v>0</v>
      </c>
      <c r="C40" s="114">
        <f>SUM(C35:C39)</f>
        <v>0</v>
      </c>
      <c r="D40" s="114">
        <f>SUM(D35:D39)</f>
        <v>0</v>
      </c>
    </row>
    <row r="41" spans="1:4" ht="14.25">
      <c r="A41" s="282" t="s">
        <v>193</v>
      </c>
      <c r="B41" s="55"/>
      <c r="C41" s="23"/>
      <c r="D41" s="23"/>
    </row>
    <row r="42" spans="1:4" ht="14.25">
      <c r="A42" s="204" t="s">
        <v>86</v>
      </c>
      <c r="B42" s="279">
        <f>SUM(B40:B41)</f>
        <v>0</v>
      </c>
      <c r="C42" s="279">
        <f>SUM(C40:C41)</f>
        <v>0</v>
      </c>
      <c r="D42" s="279">
        <f>SUM(D40:D41)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9"/>
  <sheetViews>
    <sheetView zoomScalePageLayoutView="0" workbookViewId="0" topLeftCell="A47">
      <selection activeCell="G62" sqref="G62"/>
    </sheetView>
  </sheetViews>
  <sheetFormatPr defaultColWidth="9.140625" defaultRowHeight="15"/>
  <cols>
    <col min="1" max="1" width="64.57421875" style="44" customWidth="1"/>
    <col min="2" max="2" width="11.00390625" style="44" customWidth="1"/>
    <col min="3" max="3" width="14.140625" style="44" customWidth="1"/>
    <col min="4" max="4" width="15.28125" style="44" customWidth="1"/>
    <col min="5" max="5" width="12.00390625" style="44" customWidth="1"/>
    <col min="6" max="6" width="12.140625" style="44" customWidth="1"/>
    <col min="7" max="8" width="12.8515625" style="44" customWidth="1"/>
    <col min="9" max="16384" width="9.140625" style="44" customWidth="1"/>
  </cols>
  <sheetData>
    <row r="1" spans="1:8" ht="22.5" customHeight="1">
      <c r="A1" s="465" t="s">
        <v>939</v>
      </c>
      <c r="B1" s="466"/>
      <c r="C1" s="466"/>
      <c r="D1" s="466"/>
      <c r="E1" s="468"/>
      <c r="F1" s="468"/>
      <c r="G1" s="468"/>
      <c r="H1" s="468"/>
    </row>
    <row r="2" spans="1:8" ht="48.75" customHeight="1">
      <c r="A2" s="469" t="s">
        <v>255</v>
      </c>
      <c r="B2" s="466"/>
      <c r="C2" s="466"/>
      <c r="D2" s="467"/>
      <c r="E2" s="468"/>
      <c r="F2" s="468"/>
      <c r="G2" s="468"/>
      <c r="H2" s="468"/>
    </row>
    <row r="3" spans="1:7" ht="21" customHeight="1">
      <c r="A3" s="281"/>
      <c r="B3" s="30"/>
      <c r="C3" s="30"/>
      <c r="G3" s="44" t="s">
        <v>237</v>
      </c>
    </row>
    <row r="4" ht="14.25">
      <c r="A4" s="112" t="s">
        <v>183</v>
      </c>
    </row>
    <row r="5" spans="1:8" ht="57">
      <c r="A5" s="118" t="s">
        <v>169</v>
      </c>
      <c r="B5" s="172" t="s">
        <v>481</v>
      </c>
      <c r="C5" s="173" t="s">
        <v>249</v>
      </c>
      <c r="D5" s="173" t="s">
        <v>250</v>
      </c>
      <c r="E5" s="173" t="s">
        <v>372</v>
      </c>
      <c r="F5" s="173" t="s">
        <v>373</v>
      </c>
      <c r="G5" s="173" t="s">
        <v>374</v>
      </c>
      <c r="H5" s="173" t="s">
        <v>375</v>
      </c>
    </row>
    <row r="6" spans="1:8" ht="14.25">
      <c r="A6" s="183" t="s">
        <v>838</v>
      </c>
      <c r="B6" s="178" t="s">
        <v>618</v>
      </c>
      <c r="C6" s="231"/>
      <c r="D6" s="231">
        <v>4771430</v>
      </c>
      <c r="E6" s="231"/>
      <c r="F6" s="231">
        <v>4771430</v>
      </c>
      <c r="G6" s="231"/>
      <c r="H6" s="231">
        <v>4771430</v>
      </c>
    </row>
    <row r="7" spans="1:8" ht="14.25">
      <c r="A7" s="288" t="s">
        <v>619</v>
      </c>
      <c r="B7" s="288" t="s">
        <v>618</v>
      </c>
      <c r="C7" s="231"/>
      <c r="D7" s="291">
        <f>SUM(D6)</f>
        <v>4771430</v>
      </c>
      <c r="E7" s="291"/>
      <c r="F7" s="291">
        <v>4771430</v>
      </c>
      <c r="G7" s="291"/>
      <c r="H7" s="291">
        <v>4771430</v>
      </c>
    </row>
    <row r="8" spans="1:8" ht="14.25">
      <c r="A8" s="288" t="s">
        <v>620</v>
      </c>
      <c r="B8" s="288" t="s">
        <v>618</v>
      </c>
      <c r="C8" s="231"/>
      <c r="D8" s="231"/>
      <c r="E8" s="231"/>
      <c r="F8" s="231"/>
      <c r="G8" s="231"/>
      <c r="H8" s="231"/>
    </row>
    <row r="9" spans="1:8" ht="14.25">
      <c r="A9" s="183" t="s">
        <v>621</v>
      </c>
      <c r="B9" s="178" t="s">
        <v>622</v>
      </c>
      <c r="C9" s="231"/>
      <c r="D9" s="231"/>
      <c r="E9" s="231"/>
      <c r="F9" s="231"/>
      <c r="G9" s="231"/>
      <c r="H9" s="231"/>
    </row>
    <row r="10" spans="1:8" ht="14.25">
      <c r="A10" s="183" t="s">
        <v>837</v>
      </c>
      <c r="B10" s="178" t="s">
        <v>623</v>
      </c>
      <c r="C10" s="231"/>
      <c r="D10" s="231"/>
      <c r="E10" s="231"/>
      <c r="F10" s="231"/>
      <c r="G10" s="231"/>
      <c r="H10" s="231"/>
    </row>
    <row r="11" spans="1:8" ht="14.25">
      <c r="A11" s="288" t="s">
        <v>619</v>
      </c>
      <c r="B11" s="288" t="s">
        <v>623</v>
      </c>
      <c r="C11" s="231"/>
      <c r="D11" s="231"/>
      <c r="E11" s="231"/>
      <c r="F11" s="231"/>
      <c r="G11" s="231"/>
      <c r="H11" s="231"/>
    </row>
    <row r="12" spans="1:8" ht="14.25">
      <c r="A12" s="288" t="s">
        <v>620</v>
      </c>
      <c r="B12" s="288" t="s">
        <v>624</v>
      </c>
      <c r="C12" s="231"/>
      <c r="D12" s="231"/>
      <c r="E12" s="231"/>
      <c r="F12" s="231"/>
      <c r="G12" s="231"/>
      <c r="H12" s="231"/>
    </row>
    <row r="13" spans="1:8" ht="14.25">
      <c r="A13" s="282" t="s">
        <v>836</v>
      </c>
      <c r="B13" s="55" t="s">
        <v>625</v>
      </c>
      <c r="C13" s="56"/>
      <c r="D13" s="56"/>
      <c r="E13" s="56"/>
      <c r="F13" s="56"/>
      <c r="G13" s="56"/>
      <c r="H13" s="56"/>
    </row>
    <row r="14" spans="1:8" ht="14.25">
      <c r="A14" s="184" t="s">
        <v>841</v>
      </c>
      <c r="B14" s="178" t="s">
        <v>626</v>
      </c>
      <c r="C14" s="231"/>
      <c r="D14" s="231"/>
      <c r="E14" s="231"/>
      <c r="F14" s="231"/>
      <c r="G14" s="231"/>
      <c r="H14" s="231"/>
    </row>
    <row r="15" spans="1:8" ht="14.25">
      <c r="A15" s="288" t="s">
        <v>627</v>
      </c>
      <c r="B15" s="288" t="s">
        <v>626</v>
      </c>
      <c r="C15" s="231"/>
      <c r="D15" s="231"/>
      <c r="E15" s="231"/>
      <c r="F15" s="231"/>
      <c r="G15" s="231"/>
      <c r="H15" s="231"/>
    </row>
    <row r="16" spans="1:8" ht="14.25">
      <c r="A16" s="288" t="s">
        <v>628</v>
      </c>
      <c r="B16" s="288" t="s">
        <v>626</v>
      </c>
      <c r="C16" s="231"/>
      <c r="D16" s="231"/>
      <c r="E16" s="231"/>
      <c r="F16" s="231"/>
      <c r="G16" s="231"/>
      <c r="H16" s="231"/>
    </row>
    <row r="17" spans="1:8" ht="14.25">
      <c r="A17" s="184" t="s">
        <v>842</v>
      </c>
      <c r="B17" s="178" t="s">
        <v>629</v>
      </c>
      <c r="C17" s="231"/>
      <c r="D17" s="231"/>
      <c r="E17" s="231"/>
      <c r="F17" s="231"/>
      <c r="G17" s="231"/>
      <c r="H17" s="231"/>
    </row>
    <row r="18" spans="1:8" ht="14.25">
      <c r="A18" s="288" t="s">
        <v>620</v>
      </c>
      <c r="B18" s="288" t="s">
        <v>629</v>
      </c>
      <c r="C18" s="231"/>
      <c r="D18" s="231"/>
      <c r="E18" s="231"/>
      <c r="F18" s="231"/>
      <c r="G18" s="231"/>
      <c r="H18" s="231"/>
    </row>
    <row r="19" spans="1:8" ht="14.25">
      <c r="A19" s="181" t="s">
        <v>630</v>
      </c>
      <c r="B19" s="178" t="s">
        <v>631</v>
      </c>
      <c r="C19" s="231"/>
      <c r="D19" s="231"/>
      <c r="E19" s="231"/>
      <c r="F19" s="231"/>
      <c r="G19" s="231"/>
      <c r="H19" s="231"/>
    </row>
    <row r="20" spans="1:8" ht="14.25">
      <c r="A20" s="181" t="s">
        <v>843</v>
      </c>
      <c r="B20" s="178" t="s">
        <v>632</v>
      </c>
      <c r="C20" s="231"/>
      <c r="D20" s="231"/>
      <c r="E20" s="231"/>
      <c r="F20" s="231"/>
      <c r="G20" s="231"/>
      <c r="H20" s="231"/>
    </row>
    <row r="21" spans="1:8" ht="14.25">
      <c r="A21" s="288" t="s">
        <v>628</v>
      </c>
      <c r="B21" s="288" t="s">
        <v>632</v>
      </c>
      <c r="C21" s="231"/>
      <c r="D21" s="231"/>
      <c r="E21" s="231"/>
      <c r="F21" s="231"/>
      <c r="G21" s="231"/>
      <c r="H21" s="231"/>
    </row>
    <row r="22" spans="1:8" ht="14.25">
      <c r="A22" s="288" t="s">
        <v>620</v>
      </c>
      <c r="B22" s="288" t="s">
        <v>632</v>
      </c>
      <c r="C22" s="231"/>
      <c r="D22" s="231"/>
      <c r="E22" s="231"/>
      <c r="F22" s="231"/>
      <c r="G22" s="231"/>
      <c r="H22" s="231"/>
    </row>
    <row r="23" spans="1:8" ht="14.25">
      <c r="A23" s="271" t="s">
        <v>839</v>
      </c>
      <c r="B23" s="55" t="s">
        <v>633</v>
      </c>
      <c r="C23" s="231"/>
      <c r="D23" s="231"/>
      <c r="E23" s="231"/>
      <c r="F23" s="231"/>
      <c r="G23" s="231"/>
      <c r="H23" s="231"/>
    </row>
    <row r="24" spans="1:8" ht="14.25">
      <c r="A24" s="184" t="s">
        <v>634</v>
      </c>
      <c r="B24" s="178" t="s">
        <v>635</v>
      </c>
      <c r="C24" s="231"/>
      <c r="D24" s="231"/>
      <c r="E24" s="231"/>
      <c r="F24" s="231"/>
      <c r="G24" s="231"/>
      <c r="H24" s="231"/>
    </row>
    <row r="25" spans="1:8" ht="14.25">
      <c r="A25" s="184" t="s">
        <v>636</v>
      </c>
      <c r="B25" s="178" t="s">
        <v>637</v>
      </c>
      <c r="C25" s="231">
        <v>11847626</v>
      </c>
      <c r="D25" s="231"/>
      <c r="E25" s="231">
        <v>11844626</v>
      </c>
      <c r="F25" s="231"/>
      <c r="G25" s="231">
        <v>11844626</v>
      </c>
      <c r="H25" s="231"/>
    </row>
    <row r="26" spans="1:8" ht="14.25">
      <c r="A26" s="184" t="s">
        <v>640</v>
      </c>
      <c r="B26" s="178" t="s">
        <v>641</v>
      </c>
      <c r="C26" s="231"/>
      <c r="D26" s="231"/>
      <c r="E26" s="231"/>
      <c r="F26" s="231"/>
      <c r="G26" s="231"/>
      <c r="H26" s="231"/>
    </row>
    <row r="27" spans="1:8" ht="14.25">
      <c r="A27" s="184" t="s">
        <v>642</v>
      </c>
      <c r="B27" s="178" t="s">
        <v>643</v>
      </c>
      <c r="C27" s="231"/>
      <c r="D27" s="231"/>
      <c r="E27" s="231"/>
      <c r="F27" s="231"/>
      <c r="G27" s="231"/>
      <c r="H27" s="231"/>
    </row>
    <row r="28" spans="1:8" ht="14.25">
      <c r="A28" s="184" t="s">
        <v>644</v>
      </c>
      <c r="B28" s="178" t="s">
        <v>645</v>
      </c>
      <c r="C28" s="231"/>
      <c r="D28" s="231"/>
      <c r="E28" s="231"/>
      <c r="F28" s="231"/>
      <c r="G28" s="231"/>
      <c r="H28" s="231"/>
    </row>
    <row r="29" spans="1:8" s="350" customFormat="1" ht="14.25">
      <c r="A29" s="283" t="s">
        <v>840</v>
      </c>
      <c r="B29" s="284" t="s">
        <v>646</v>
      </c>
      <c r="C29" s="293">
        <f>SUM(C25:C28)</f>
        <v>11847626</v>
      </c>
      <c r="D29" s="293">
        <f>SUM(D7)</f>
        <v>4771430</v>
      </c>
      <c r="E29" s="293">
        <f>SUM(E7:E28)</f>
        <v>11844626</v>
      </c>
      <c r="F29" s="293">
        <f>SUM(F7:F28)</f>
        <v>4771430</v>
      </c>
      <c r="G29" s="293">
        <f>SUM(G7:G28)</f>
        <v>11844626</v>
      </c>
      <c r="H29" s="293">
        <f>SUM(H7)</f>
        <v>4771430</v>
      </c>
    </row>
    <row r="30" spans="1:8" ht="14.25">
      <c r="A30" s="184" t="s">
        <v>647</v>
      </c>
      <c r="B30" s="178" t="s">
        <v>648</v>
      </c>
      <c r="C30" s="231"/>
      <c r="D30" s="231"/>
      <c r="E30" s="231"/>
      <c r="F30" s="231"/>
      <c r="G30" s="231"/>
      <c r="H30" s="231"/>
    </row>
    <row r="31" spans="1:8" ht="14.25">
      <c r="A31" s="183" t="s">
        <v>649</v>
      </c>
      <c r="B31" s="178" t="s">
        <v>650</v>
      </c>
      <c r="C31" s="231"/>
      <c r="D31" s="231"/>
      <c r="E31" s="231"/>
      <c r="F31" s="231"/>
      <c r="G31" s="231"/>
      <c r="H31" s="231"/>
    </row>
    <row r="32" spans="1:8" ht="14.25">
      <c r="A32" s="184" t="s">
        <v>844</v>
      </c>
      <c r="B32" s="178" t="s">
        <v>651</v>
      </c>
      <c r="C32" s="231"/>
      <c r="D32" s="231"/>
      <c r="E32" s="231"/>
      <c r="F32" s="231"/>
      <c r="G32" s="231"/>
      <c r="H32" s="231"/>
    </row>
    <row r="33" spans="1:8" ht="14.25">
      <c r="A33" s="288" t="s">
        <v>620</v>
      </c>
      <c r="B33" s="288" t="s">
        <v>651</v>
      </c>
      <c r="C33" s="231"/>
      <c r="D33" s="231"/>
      <c r="E33" s="231"/>
      <c r="F33" s="231"/>
      <c r="G33" s="231"/>
      <c r="H33" s="231"/>
    </row>
    <row r="34" spans="1:8" ht="14.25">
      <c r="A34" s="184" t="s">
        <v>845</v>
      </c>
      <c r="B34" s="178" t="s">
        <v>652</v>
      </c>
      <c r="C34" s="231"/>
      <c r="D34" s="231"/>
      <c r="E34" s="231"/>
      <c r="F34" s="231"/>
      <c r="G34" s="231"/>
      <c r="H34" s="231"/>
    </row>
    <row r="35" spans="1:8" ht="14.25">
      <c r="A35" s="288" t="s">
        <v>653</v>
      </c>
      <c r="B35" s="288" t="s">
        <v>652</v>
      </c>
      <c r="C35" s="231"/>
      <c r="D35" s="231"/>
      <c r="E35" s="231"/>
      <c r="F35" s="231"/>
      <c r="G35" s="231"/>
      <c r="H35" s="231"/>
    </row>
    <row r="36" spans="1:8" ht="14.25">
      <c r="A36" s="288" t="s">
        <v>654</v>
      </c>
      <c r="B36" s="288" t="s">
        <v>652</v>
      </c>
      <c r="C36" s="231"/>
      <c r="D36" s="231"/>
      <c r="E36" s="231"/>
      <c r="F36" s="231"/>
      <c r="G36" s="231"/>
      <c r="H36" s="231"/>
    </row>
    <row r="37" spans="1:8" ht="14.25">
      <c r="A37" s="288" t="s">
        <v>655</v>
      </c>
      <c r="B37" s="288" t="s">
        <v>652</v>
      </c>
      <c r="C37" s="231"/>
      <c r="D37" s="231"/>
      <c r="E37" s="231"/>
      <c r="F37" s="231"/>
      <c r="G37" s="231"/>
      <c r="H37" s="231"/>
    </row>
    <row r="38" spans="1:8" ht="14.25">
      <c r="A38" s="288" t="s">
        <v>620</v>
      </c>
      <c r="B38" s="288" t="s">
        <v>652</v>
      </c>
      <c r="C38" s="231"/>
      <c r="D38" s="231"/>
      <c r="E38" s="231"/>
      <c r="F38" s="231"/>
      <c r="G38" s="231"/>
      <c r="H38" s="231"/>
    </row>
    <row r="39" spans="1:8" ht="14.25">
      <c r="A39" s="283" t="s">
        <v>846</v>
      </c>
      <c r="B39" s="284" t="s">
        <v>656</v>
      </c>
      <c r="C39" s="292"/>
      <c r="D39" s="292"/>
      <c r="E39" s="292"/>
      <c r="F39" s="292"/>
      <c r="G39" s="292"/>
      <c r="H39" s="292"/>
    </row>
    <row r="40" spans="3:8" ht="14.25">
      <c r="C40" s="60"/>
      <c r="D40" s="60"/>
      <c r="E40" s="60"/>
      <c r="F40" s="60"/>
      <c r="G40" s="60"/>
      <c r="H40" s="60"/>
    </row>
    <row r="41" spans="3:8" ht="14.25">
      <c r="C41" s="60"/>
      <c r="D41" s="60"/>
      <c r="E41" s="60"/>
      <c r="F41" s="60"/>
      <c r="G41" s="60"/>
      <c r="H41" s="60"/>
    </row>
    <row r="42" spans="1:8" ht="14.25">
      <c r="A42" s="118" t="s">
        <v>169</v>
      </c>
      <c r="B42" s="172" t="s">
        <v>481</v>
      </c>
      <c r="C42" s="294"/>
      <c r="D42" s="294"/>
      <c r="E42" s="294"/>
      <c r="F42" s="294"/>
      <c r="G42" s="294"/>
      <c r="H42" s="294"/>
    </row>
    <row r="43" spans="1:8" ht="14.25">
      <c r="A43" s="184" t="s">
        <v>35</v>
      </c>
      <c r="B43" s="178" t="s">
        <v>748</v>
      </c>
      <c r="C43" s="231"/>
      <c r="D43" s="231"/>
      <c r="E43" s="231"/>
      <c r="F43" s="231"/>
      <c r="G43" s="231"/>
      <c r="H43" s="231"/>
    </row>
    <row r="44" spans="1:8" ht="14.25">
      <c r="A44" s="289" t="s">
        <v>619</v>
      </c>
      <c r="B44" s="289" t="s">
        <v>748</v>
      </c>
      <c r="C44" s="231"/>
      <c r="D44" s="291"/>
      <c r="E44" s="291"/>
      <c r="F44" s="291"/>
      <c r="G44" s="291"/>
      <c r="H44" s="291"/>
    </row>
    <row r="45" spans="1:8" ht="14.25">
      <c r="A45" s="183" t="s">
        <v>749</v>
      </c>
      <c r="B45" s="178" t="s">
        <v>750</v>
      </c>
      <c r="C45" s="231"/>
      <c r="D45" s="231"/>
      <c r="E45" s="231"/>
      <c r="F45" s="231"/>
      <c r="G45" s="231"/>
      <c r="H45" s="231"/>
    </row>
    <row r="46" spans="1:8" ht="14.25">
      <c r="A46" s="184" t="s">
        <v>83</v>
      </c>
      <c r="B46" s="178" t="s">
        <v>751</v>
      </c>
      <c r="C46" s="231"/>
      <c r="D46" s="231"/>
      <c r="E46" s="231"/>
      <c r="F46" s="231"/>
      <c r="G46" s="231"/>
      <c r="H46" s="231"/>
    </row>
    <row r="47" spans="1:8" ht="14.25">
      <c r="A47" s="289" t="s">
        <v>619</v>
      </c>
      <c r="B47" s="289" t="s">
        <v>751</v>
      </c>
      <c r="C47" s="231"/>
      <c r="D47" s="231"/>
      <c r="E47" s="231"/>
      <c r="F47" s="231"/>
      <c r="G47" s="231"/>
      <c r="H47" s="231"/>
    </row>
    <row r="48" spans="1:8" ht="14.25">
      <c r="A48" s="282" t="s">
        <v>55</v>
      </c>
      <c r="B48" s="55" t="s">
        <v>752</v>
      </c>
      <c r="C48" s="56"/>
      <c r="D48" s="56"/>
      <c r="E48" s="56"/>
      <c r="F48" s="56"/>
      <c r="G48" s="56"/>
      <c r="H48" s="56"/>
    </row>
    <row r="49" spans="1:8" ht="14.25">
      <c r="A49" s="183" t="s">
        <v>84</v>
      </c>
      <c r="B49" s="178" t="s">
        <v>753</v>
      </c>
      <c r="C49" s="231"/>
      <c r="D49" s="231"/>
      <c r="E49" s="231"/>
      <c r="F49" s="231"/>
      <c r="G49" s="231"/>
      <c r="H49" s="231"/>
    </row>
    <row r="50" spans="1:8" ht="14.25">
      <c r="A50" s="289" t="s">
        <v>627</v>
      </c>
      <c r="B50" s="289" t="s">
        <v>753</v>
      </c>
      <c r="C50" s="231"/>
      <c r="D50" s="231"/>
      <c r="E50" s="231"/>
      <c r="F50" s="231"/>
      <c r="G50" s="231"/>
      <c r="H50" s="231"/>
    </row>
    <row r="51" spans="1:8" ht="14.25">
      <c r="A51" s="184" t="s">
        <v>754</v>
      </c>
      <c r="B51" s="178" t="s">
        <v>755</v>
      </c>
      <c r="C51" s="231"/>
      <c r="D51" s="231"/>
      <c r="E51" s="231"/>
      <c r="F51" s="231"/>
      <c r="G51" s="231"/>
      <c r="H51" s="231"/>
    </row>
    <row r="52" spans="1:8" ht="14.25">
      <c r="A52" s="181" t="s">
        <v>85</v>
      </c>
      <c r="B52" s="178" t="s">
        <v>756</v>
      </c>
      <c r="C52" s="231"/>
      <c r="D52" s="231"/>
      <c r="E52" s="231"/>
      <c r="F52" s="231"/>
      <c r="G52" s="231"/>
      <c r="H52" s="231"/>
    </row>
    <row r="53" spans="1:8" ht="14.25">
      <c r="A53" s="289" t="s">
        <v>628</v>
      </c>
      <c r="B53" s="289" t="s">
        <v>756</v>
      </c>
      <c r="C53" s="231"/>
      <c r="D53" s="231"/>
      <c r="E53" s="231"/>
      <c r="F53" s="231"/>
      <c r="G53" s="231"/>
      <c r="H53" s="231"/>
    </row>
    <row r="54" spans="1:8" ht="14.25">
      <c r="A54" s="184" t="s">
        <v>757</v>
      </c>
      <c r="B54" s="178" t="s">
        <v>758</v>
      </c>
      <c r="C54" s="231"/>
      <c r="D54" s="231"/>
      <c r="E54" s="231"/>
      <c r="F54" s="231"/>
      <c r="G54" s="231"/>
      <c r="H54" s="231"/>
    </row>
    <row r="55" spans="1:8" ht="14.25">
      <c r="A55" s="271" t="s">
        <v>56</v>
      </c>
      <c r="B55" s="55" t="s">
        <v>759</v>
      </c>
      <c r="C55" s="231"/>
      <c r="D55" s="231"/>
      <c r="E55" s="231"/>
      <c r="F55" s="231"/>
      <c r="G55" s="231"/>
      <c r="H55" s="231"/>
    </row>
    <row r="56" spans="1:8" ht="14.25">
      <c r="A56" s="271" t="s">
        <v>763</v>
      </c>
      <c r="B56" s="55" t="s">
        <v>764</v>
      </c>
      <c r="C56" s="231"/>
      <c r="D56" s="231"/>
      <c r="E56" s="231">
        <v>11479602</v>
      </c>
      <c r="F56" s="231"/>
      <c r="G56" s="231">
        <v>11479602</v>
      </c>
      <c r="H56" s="233"/>
    </row>
    <row r="57" spans="1:8" ht="14.25">
      <c r="A57" s="271" t="s">
        <v>765</v>
      </c>
      <c r="B57" s="55" t="s">
        <v>766</v>
      </c>
      <c r="C57" s="231"/>
      <c r="D57" s="231"/>
      <c r="E57" s="231"/>
      <c r="F57" s="231"/>
      <c r="G57" s="231"/>
      <c r="H57" s="233"/>
    </row>
    <row r="58" spans="1:8" ht="14.25">
      <c r="A58" s="271" t="s">
        <v>769</v>
      </c>
      <c r="B58" s="55" t="s">
        <v>770</v>
      </c>
      <c r="C58" s="231"/>
      <c r="D58" s="231"/>
      <c r="E58" s="231"/>
      <c r="F58" s="231"/>
      <c r="G58" s="231"/>
      <c r="H58" s="231"/>
    </row>
    <row r="59" spans="1:8" ht="14.25">
      <c r="A59" s="282" t="s">
        <v>182</v>
      </c>
      <c r="B59" s="55" t="s">
        <v>771</v>
      </c>
      <c r="C59" s="231"/>
      <c r="D59" s="231"/>
      <c r="E59" s="231"/>
      <c r="F59" s="231"/>
      <c r="G59" s="231"/>
      <c r="H59" s="231"/>
    </row>
    <row r="60" spans="1:8" ht="14.25">
      <c r="A60" s="58" t="s">
        <v>772</v>
      </c>
      <c r="B60" s="55" t="s">
        <v>771</v>
      </c>
      <c r="C60" s="231"/>
      <c r="D60" s="231"/>
      <c r="E60" s="231"/>
      <c r="F60" s="231"/>
      <c r="G60" s="231"/>
      <c r="H60" s="231"/>
    </row>
    <row r="61" spans="1:8" ht="14.25">
      <c r="A61" s="285" t="s">
        <v>58</v>
      </c>
      <c r="B61" s="286" t="s">
        <v>773</v>
      </c>
      <c r="C61" s="240"/>
      <c r="D61" s="240">
        <f>SUM(D48:D60)</f>
        <v>0</v>
      </c>
      <c r="E61" s="240">
        <f>SUM(E56:E60)</f>
        <v>11479602</v>
      </c>
      <c r="F61" s="240">
        <f>SUM(F48:F60)</f>
        <v>0</v>
      </c>
      <c r="G61" s="240">
        <f>SUM(G56)</f>
        <v>11479602</v>
      </c>
      <c r="H61" s="240">
        <f>SUM(H48:H60)</f>
        <v>0</v>
      </c>
    </row>
    <row r="62" spans="1:8" ht="14.25">
      <c r="A62" s="183" t="s">
        <v>774</v>
      </c>
      <c r="B62" s="178" t="s">
        <v>775</v>
      </c>
      <c r="C62" s="231"/>
      <c r="D62" s="231"/>
      <c r="E62" s="231"/>
      <c r="F62" s="231"/>
      <c r="G62" s="231"/>
      <c r="H62" s="231"/>
    </row>
    <row r="63" spans="1:8" ht="14.25">
      <c r="A63" s="181" t="s">
        <v>776</v>
      </c>
      <c r="B63" s="178" t="s">
        <v>777</v>
      </c>
      <c r="C63" s="231"/>
      <c r="D63" s="231"/>
      <c r="E63" s="231"/>
      <c r="F63" s="231"/>
      <c r="G63" s="231"/>
      <c r="H63" s="231"/>
    </row>
    <row r="64" spans="1:8" ht="14.25">
      <c r="A64" s="184" t="s">
        <v>778</v>
      </c>
      <c r="B64" s="178" t="s">
        <v>779</v>
      </c>
      <c r="C64" s="231"/>
      <c r="D64" s="231"/>
      <c r="E64" s="231"/>
      <c r="F64" s="231"/>
      <c r="G64" s="231"/>
      <c r="H64" s="231"/>
    </row>
    <row r="65" spans="1:8" ht="14.25">
      <c r="A65" s="184" t="s">
        <v>40</v>
      </c>
      <c r="B65" s="178" t="s">
        <v>780</v>
      </c>
      <c r="C65" s="231"/>
      <c r="D65" s="231"/>
      <c r="E65" s="231"/>
      <c r="F65" s="231"/>
      <c r="G65" s="231"/>
      <c r="H65" s="231"/>
    </row>
    <row r="66" spans="1:8" ht="14.25">
      <c r="A66" s="289" t="s">
        <v>653</v>
      </c>
      <c r="B66" s="289" t="s">
        <v>780</v>
      </c>
      <c r="C66" s="231"/>
      <c r="D66" s="231"/>
      <c r="E66" s="231"/>
      <c r="F66" s="231"/>
      <c r="G66" s="231"/>
      <c r="H66" s="231"/>
    </row>
    <row r="67" spans="1:8" ht="14.25">
      <c r="A67" s="289" t="s">
        <v>654</v>
      </c>
      <c r="B67" s="289" t="s">
        <v>780</v>
      </c>
      <c r="C67" s="231"/>
      <c r="D67" s="231"/>
      <c r="E67" s="231"/>
      <c r="F67" s="231"/>
      <c r="G67" s="231"/>
      <c r="H67" s="231"/>
    </row>
    <row r="68" spans="1:8" ht="14.25">
      <c r="A68" s="290" t="s">
        <v>655</v>
      </c>
      <c r="B68" s="290" t="s">
        <v>780</v>
      </c>
      <c r="C68" s="231"/>
      <c r="D68" s="231"/>
      <c r="E68" s="231"/>
      <c r="F68" s="231"/>
      <c r="G68" s="231"/>
      <c r="H68" s="231"/>
    </row>
    <row r="69" spans="1:8" ht="14.25">
      <c r="A69" s="287" t="s">
        <v>59</v>
      </c>
      <c r="B69" s="286" t="s">
        <v>781</v>
      </c>
      <c r="C69" s="240"/>
      <c r="D69" s="240"/>
      <c r="E69" s="240"/>
      <c r="F69" s="240"/>
      <c r="G69" s="240"/>
      <c r="H69" s="240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5"/>
  <sheetViews>
    <sheetView zoomScalePageLayoutView="0" workbookViewId="0" topLeftCell="A5">
      <selection activeCell="E24" sqref="E24"/>
    </sheetView>
  </sheetViews>
  <sheetFormatPr defaultColWidth="9.140625" defaultRowHeight="15"/>
  <cols>
    <col min="1" max="1" width="69.28125" style="44" customWidth="1"/>
    <col min="2" max="2" width="14.57421875" style="44" customWidth="1"/>
    <col min="3" max="3" width="19.421875" style="44" customWidth="1"/>
    <col min="4" max="4" width="13.28125" style="44" customWidth="1"/>
    <col min="5" max="5" width="14.421875" style="44" customWidth="1"/>
    <col min="6" max="6" width="9.140625" style="44" customWidth="1"/>
    <col min="7" max="7" width="10.8515625" style="44" bestFit="1" customWidth="1"/>
    <col min="8" max="16384" width="9.140625" style="44" customWidth="1"/>
  </cols>
  <sheetData>
    <row r="1" spans="1:5" ht="23.25" customHeight="1">
      <c r="A1" s="510" t="s">
        <v>939</v>
      </c>
      <c r="B1" s="466"/>
      <c r="C1" s="466"/>
      <c r="D1" s="466"/>
      <c r="E1" s="466"/>
    </row>
    <row r="2" spans="1:5" ht="25.5" customHeight="1">
      <c r="A2" s="537" t="s">
        <v>199</v>
      </c>
      <c r="B2" s="466"/>
      <c r="C2" s="466"/>
      <c r="D2" s="466"/>
      <c r="E2" s="466"/>
    </row>
    <row r="3" spans="1:5" ht="21.75" customHeight="1">
      <c r="A3" s="295"/>
      <c r="B3" s="30"/>
      <c r="C3" s="30"/>
      <c r="D3" s="30"/>
      <c r="E3" s="30"/>
    </row>
    <row r="4" spans="1:4" ht="20.25" customHeight="1">
      <c r="A4" s="112" t="s">
        <v>183</v>
      </c>
      <c r="D4" s="46" t="s">
        <v>238</v>
      </c>
    </row>
    <row r="5" spans="1:5" ht="14.25">
      <c r="A5" s="531" t="s">
        <v>169</v>
      </c>
      <c r="B5" s="533" t="s">
        <v>481</v>
      </c>
      <c r="C5" s="538" t="s">
        <v>217</v>
      </c>
      <c r="D5" s="539"/>
      <c r="E5" s="540"/>
    </row>
    <row r="6" spans="1:5" ht="30.75" customHeight="1">
      <c r="A6" s="532"/>
      <c r="B6" s="473"/>
      <c r="C6" s="244" t="s">
        <v>201</v>
      </c>
      <c r="D6" s="47" t="s">
        <v>267</v>
      </c>
      <c r="E6" s="244" t="s">
        <v>268</v>
      </c>
    </row>
    <row r="7" spans="1:5" ht="14.25">
      <c r="A7" s="181" t="s">
        <v>196</v>
      </c>
      <c r="B7" s="39" t="s">
        <v>639</v>
      </c>
      <c r="C7" s="231">
        <v>108726540</v>
      </c>
      <c r="D7" s="231">
        <v>108726540</v>
      </c>
      <c r="E7" s="231">
        <v>97929542</v>
      </c>
    </row>
    <row r="8" spans="1:5" ht="14.25">
      <c r="A8" s="181" t="s">
        <v>197</v>
      </c>
      <c r="B8" s="39" t="s">
        <v>639</v>
      </c>
      <c r="C8" s="231"/>
      <c r="D8" s="231"/>
      <c r="E8" s="231"/>
    </row>
    <row r="9" spans="1:5" ht="18.75" customHeight="1">
      <c r="A9" s="118" t="s">
        <v>200</v>
      </c>
      <c r="B9" s="118"/>
      <c r="C9" s="231">
        <f>SUM(C7:C8)</f>
        <v>108726540</v>
      </c>
      <c r="D9" s="231">
        <f>SUM(D7:D8)</f>
        <v>108726540</v>
      </c>
      <c r="E9" s="231">
        <f>SUM(E7:E8)</f>
        <v>97929542</v>
      </c>
    </row>
    <row r="10" spans="3:5" ht="14.25">
      <c r="C10" s="60"/>
      <c r="D10" s="60"/>
      <c r="E10" s="60"/>
    </row>
    <row r="11" spans="3:5" ht="14.25">
      <c r="C11" s="60"/>
      <c r="D11" s="60"/>
      <c r="E11" s="60"/>
    </row>
    <row r="12" spans="1:5" ht="14.25">
      <c r="A12" s="531" t="s">
        <v>169</v>
      </c>
      <c r="B12" s="533" t="s">
        <v>481</v>
      </c>
      <c r="C12" s="534" t="s">
        <v>218</v>
      </c>
      <c r="D12" s="535"/>
      <c r="E12" s="536"/>
    </row>
    <row r="13" spans="1:5" ht="14.25">
      <c r="A13" s="532"/>
      <c r="B13" s="473"/>
      <c r="C13" s="296" t="s">
        <v>201</v>
      </c>
      <c r="D13" s="297" t="s">
        <v>267</v>
      </c>
      <c r="E13" s="296" t="s">
        <v>268</v>
      </c>
    </row>
    <row r="14" spans="1:5" ht="14.25">
      <c r="A14" s="181" t="s">
        <v>196</v>
      </c>
      <c r="B14" s="39" t="s">
        <v>639</v>
      </c>
      <c r="C14" s="231">
        <v>172865463</v>
      </c>
      <c r="D14" s="231">
        <v>172865463</v>
      </c>
      <c r="E14" s="231">
        <v>167854612</v>
      </c>
    </row>
    <row r="15" spans="1:5" ht="14.25">
      <c r="A15" s="181" t="s">
        <v>197</v>
      </c>
      <c r="B15" s="39" t="s">
        <v>639</v>
      </c>
      <c r="C15" s="231"/>
      <c r="D15" s="231"/>
      <c r="E15" s="231"/>
    </row>
    <row r="16" spans="1:7" ht="21" customHeight="1">
      <c r="A16" s="118" t="s">
        <v>200</v>
      </c>
      <c r="B16" s="118"/>
      <c r="C16" s="231">
        <f>SUM(C14:C15)</f>
        <v>172865463</v>
      </c>
      <c r="D16" s="231">
        <f>SUM(D14:D15)</f>
        <v>172865463</v>
      </c>
      <c r="E16" s="231">
        <f>SUM(E14:E15)</f>
        <v>167854612</v>
      </c>
      <c r="G16" s="60"/>
    </row>
    <row r="17" spans="3:5" ht="14.25">
      <c r="C17" s="60"/>
      <c r="D17" s="60"/>
      <c r="E17" s="60"/>
    </row>
    <row r="18" spans="3:5" ht="14.25">
      <c r="C18" s="60"/>
      <c r="D18" s="60"/>
      <c r="E18" s="60"/>
    </row>
    <row r="19" spans="3:5" ht="14.25">
      <c r="C19" s="60"/>
      <c r="D19" s="60"/>
      <c r="E19" s="60"/>
    </row>
    <row r="20" spans="3:5" ht="14.25">
      <c r="C20" s="60"/>
      <c r="D20" s="60"/>
      <c r="E20" s="60"/>
    </row>
    <row r="21" spans="1:5" ht="14.25">
      <c r="A21" s="531" t="s">
        <v>169</v>
      </c>
      <c r="B21" s="533" t="s">
        <v>481</v>
      </c>
      <c r="C21" s="534" t="s">
        <v>184</v>
      </c>
      <c r="D21" s="535"/>
      <c r="E21" s="536"/>
    </row>
    <row r="22" spans="1:5" ht="14.25">
      <c r="A22" s="532"/>
      <c r="B22" s="473"/>
      <c r="C22" s="296" t="s">
        <v>201</v>
      </c>
      <c r="D22" s="297" t="s">
        <v>267</v>
      </c>
      <c r="E22" s="296" t="s">
        <v>268</v>
      </c>
    </row>
    <row r="23" spans="1:5" ht="14.25">
      <c r="A23" s="181" t="s">
        <v>196</v>
      </c>
      <c r="B23" s="39" t="s">
        <v>639</v>
      </c>
      <c r="C23" s="56">
        <f>SUM(C7+C14)</f>
        <v>281592003</v>
      </c>
      <c r="D23" s="56">
        <f>SUM(D7+D14)</f>
        <v>281592003</v>
      </c>
      <c r="E23" s="56">
        <f>SUM(E7+E14)</f>
        <v>265784154</v>
      </c>
    </row>
    <row r="24" spans="1:5" ht="14.25">
      <c r="A24" s="181" t="s">
        <v>197</v>
      </c>
      <c r="B24" s="39" t="s">
        <v>639</v>
      </c>
      <c r="C24" s="56"/>
      <c r="D24" s="56"/>
      <c r="E24" s="56"/>
    </row>
    <row r="25" spans="1:5" ht="21" customHeight="1">
      <c r="A25" s="118" t="s">
        <v>200</v>
      </c>
      <c r="B25" s="118"/>
      <c r="C25" s="56">
        <f>SUM(C23:C24)</f>
        <v>281592003</v>
      </c>
      <c r="D25" s="56">
        <f>SUM(D23:D24)</f>
        <v>281592003</v>
      </c>
      <c r="E25" s="56">
        <f>SUM(E23:E24)</f>
        <v>265784154</v>
      </c>
    </row>
  </sheetData>
  <sheetProtection/>
  <mergeCells count="11">
    <mergeCell ref="A1:E1"/>
    <mergeCell ref="A2:E2"/>
    <mergeCell ref="A5:A6"/>
    <mergeCell ref="B5:B6"/>
    <mergeCell ref="C5:E5"/>
    <mergeCell ref="A21:A22"/>
    <mergeCell ref="B21:B22"/>
    <mergeCell ref="C21:E21"/>
    <mergeCell ref="A12:A13"/>
    <mergeCell ref="B12:B13"/>
    <mergeCell ref="C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1"/>
  <sheetViews>
    <sheetView zoomScalePageLayoutView="0" workbookViewId="0" topLeftCell="A23">
      <selection activeCell="F32" sqref="F32"/>
    </sheetView>
  </sheetViews>
  <sheetFormatPr defaultColWidth="9.140625" defaultRowHeight="15"/>
  <cols>
    <col min="1" max="1" width="82.421875" style="44" customWidth="1"/>
    <col min="2" max="2" width="9.140625" style="44" customWidth="1"/>
    <col min="3" max="3" width="12.421875" style="44" customWidth="1"/>
    <col min="4" max="4" width="13.57421875" style="44" customWidth="1"/>
    <col min="5" max="5" width="12.421875" style="44" customWidth="1"/>
    <col min="6" max="6" width="9.8515625" style="44" bestFit="1" customWidth="1"/>
    <col min="7" max="16384" width="9.140625" style="44" customWidth="1"/>
  </cols>
  <sheetData>
    <row r="1" spans="1:5" ht="28.5" customHeight="1">
      <c r="A1" s="465" t="s">
        <v>939</v>
      </c>
      <c r="B1" s="466"/>
      <c r="C1" s="466"/>
      <c r="D1" s="468"/>
      <c r="E1" s="468"/>
    </row>
    <row r="2" spans="1:5" ht="27" customHeight="1">
      <c r="A2" s="469" t="s">
        <v>925</v>
      </c>
      <c r="B2" s="469"/>
      <c r="C2" s="469"/>
      <c r="D2" s="468"/>
      <c r="E2" s="468"/>
    </row>
    <row r="3" spans="1:3" ht="18.75" customHeight="1">
      <c r="A3" s="298"/>
      <c r="B3" s="299"/>
      <c r="C3" s="299"/>
    </row>
    <row r="4" spans="1:4" ht="23.25" customHeight="1">
      <c r="A4" s="112" t="s">
        <v>878</v>
      </c>
      <c r="D4" s="44" t="s">
        <v>239</v>
      </c>
    </row>
    <row r="5" spans="1:5" ht="28.5">
      <c r="A5" s="118" t="s">
        <v>169</v>
      </c>
      <c r="B5" s="172" t="s">
        <v>481</v>
      </c>
      <c r="C5" s="118" t="s">
        <v>201</v>
      </c>
      <c r="D5" s="173" t="s">
        <v>267</v>
      </c>
      <c r="E5" s="118" t="s">
        <v>268</v>
      </c>
    </row>
    <row r="6" spans="1:5" ht="14.25">
      <c r="A6" s="118" t="s">
        <v>880</v>
      </c>
      <c r="B6" s="55" t="s">
        <v>558</v>
      </c>
      <c r="C6" s="56"/>
      <c r="D6" s="302">
        <v>452500</v>
      </c>
      <c r="E6" s="56">
        <v>452500</v>
      </c>
    </row>
    <row r="7" spans="1:5" ht="14.25">
      <c r="A7" s="58" t="s">
        <v>879</v>
      </c>
      <c r="B7" s="66" t="s">
        <v>558</v>
      </c>
      <c r="C7" s="233"/>
      <c r="D7" s="303"/>
      <c r="E7" s="233"/>
    </row>
    <row r="8" spans="1:5" ht="14.25">
      <c r="A8" s="183" t="s">
        <v>793</v>
      </c>
      <c r="B8" s="179" t="s">
        <v>560</v>
      </c>
      <c r="C8" s="231"/>
      <c r="D8" s="231"/>
      <c r="E8" s="231"/>
    </row>
    <row r="9" spans="1:5" ht="14.25">
      <c r="A9" s="183" t="s">
        <v>794</v>
      </c>
      <c r="B9" s="179" t="s">
        <v>560</v>
      </c>
      <c r="C9" s="231"/>
      <c r="D9" s="231"/>
      <c r="E9" s="231"/>
    </row>
    <row r="10" spans="1:5" ht="14.25">
      <c r="A10" s="183" t="s">
        <v>795</v>
      </c>
      <c r="B10" s="179" t="s">
        <v>560</v>
      </c>
      <c r="C10" s="231"/>
      <c r="D10" s="231"/>
      <c r="E10" s="231"/>
    </row>
    <row r="11" spans="1:5" ht="14.25">
      <c r="A11" s="183" t="s">
        <v>796</v>
      </c>
      <c r="B11" s="179" t="s">
        <v>560</v>
      </c>
      <c r="C11" s="231"/>
      <c r="D11" s="231"/>
      <c r="E11" s="231"/>
    </row>
    <row r="12" spans="1:5" ht="14.25">
      <c r="A12" s="181" t="s">
        <v>797</v>
      </c>
      <c r="B12" s="179" t="s">
        <v>560</v>
      </c>
      <c r="C12" s="231"/>
      <c r="D12" s="231"/>
      <c r="E12" s="231"/>
    </row>
    <row r="13" spans="1:5" ht="14.25">
      <c r="A13" s="181" t="s">
        <v>798</v>
      </c>
      <c r="B13" s="179" t="s">
        <v>560</v>
      </c>
      <c r="C13" s="231"/>
      <c r="D13" s="231"/>
      <c r="E13" s="231"/>
    </row>
    <row r="14" spans="1:5" ht="14.25">
      <c r="A14" s="58" t="s">
        <v>254</v>
      </c>
      <c r="B14" s="74" t="s">
        <v>560</v>
      </c>
      <c r="C14" s="233">
        <f>SUM(C13)</f>
        <v>0</v>
      </c>
      <c r="D14" s="233">
        <v>0</v>
      </c>
      <c r="E14" s="233">
        <v>0</v>
      </c>
    </row>
    <row r="15" spans="1:5" ht="14.25">
      <c r="A15" s="183" t="s">
        <v>799</v>
      </c>
      <c r="B15" s="179" t="s">
        <v>561</v>
      </c>
      <c r="C15" s="231"/>
      <c r="D15" s="231"/>
      <c r="E15" s="231"/>
    </row>
    <row r="16" spans="1:5" ht="14.25">
      <c r="A16" s="300" t="s">
        <v>253</v>
      </c>
      <c r="B16" s="74" t="s">
        <v>561</v>
      </c>
      <c r="C16" s="233">
        <f>SUM(C15)</f>
        <v>0</v>
      </c>
      <c r="D16" s="233">
        <f>SUM(D15)</f>
        <v>0</v>
      </c>
      <c r="E16" s="233">
        <f>SUM(E15)</f>
        <v>0</v>
      </c>
    </row>
    <row r="17" spans="1:5" ht="14.25">
      <c r="A17" s="183" t="s">
        <v>800</v>
      </c>
      <c r="B17" s="179" t="s">
        <v>562</v>
      </c>
      <c r="C17" s="231"/>
      <c r="D17" s="231"/>
      <c r="E17" s="231"/>
    </row>
    <row r="18" spans="1:5" ht="14.25">
      <c r="A18" s="183" t="s">
        <v>801</v>
      </c>
      <c r="B18" s="179" t="s">
        <v>562</v>
      </c>
      <c r="C18" s="231"/>
      <c r="D18" s="231"/>
      <c r="E18" s="231"/>
    </row>
    <row r="19" spans="1:5" ht="14.25">
      <c r="A19" s="181" t="s">
        <v>802</v>
      </c>
      <c r="B19" s="179" t="s">
        <v>562</v>
      </c>
      <c r="C19" s="231"/>
      <c r="D19" s="231"/>
      <c r="E19" s="231"/>
    </row>
    <row r="20" spans="1:5" ht="14.25">
      <c r="A20" s="181" t="s">
        <v>803</v>
      </c>
      <c r="B20" s="179" t="s">
        <v>562</v>
      </c>
      <c r="C20" s="231"/>
      <c r="D20" s="231"/>
      <c r="E20" s="231"/>
    </row>
    <row r="21" spans="1:5" ht="14.25">
      <c r="A21" s="181" t="s">
        <v>804</v>
      </c>
      <c r="B21" s="179" t="s">
        <v>562</v>
      </c>
      <c r="C21" s="231"/>
      <c r="D21" s="231"/>
      <c r="E21" s="231"/>
    </row>
    <row r="22" spans="1:5" ht="28.5">
      <c r="A22" s="182" t="s">
        <v>805</v>
      </c>
      <c r="B22" s="179" t="s">
        <v>562</v>
      </c>
      <c r="C22" s="231"/>
      <c r="D22" s="231"/>
      <c r="E22" s="231"/>
    </row>
    <row r="23" spans="1:5" ht="14.25">
      <c r="A23" s="282" t="s">
        <v>252</v>
      </c>
      <c r="B23" s="74" t="s">
        <v>562</v>
      </c>
      <c r="C23" s="233">
        <f>SUM(C19:C22)</f>
        <v>0</v>
      </c>
      <c r="D23" s="233">
        <f>SUM(D19:D22)</f>
        <v>0</v>
      </c>
      <c r="E23" s="233">
        <f>SUM(E19:E22)</f>
        <v>0</v>
      </c>
    </row>
    <row r="24" spans="1:5" ht="14.25">
      <c r="A24" s="183" t="s">
        <v>806</v>
      </c>
      <c r="B24" s="179" t="s">
        <v>563</v>
      </c>
      <c r="C24" s="231"/>
      <c r="D24" s="231"/>
      <c r="E24" s="231"/>
    </row>
    <row r="25" spans="1:5" ht="14.25">
      <c r="A25" s="183" t="s">
        <v>877</v>
      </c>
      <c r="B25" s="179" t="s">
        <v>563</v>
      </c>
      <c r="C25" s="231"/>
      <c r="D25" s="231"/>
      <c r="E25" s="231"/>
    </row>
    <row r="26" spans="1:5" ht="14.25">
      <c r="A26" s="183" t="s">
        <v>807</v>
      </c>
      <c r="B26" s="179" t="s">
        <v>563</v>
      </c>
      <c r="C26" s="231"/>
      <c r="D26" s="231"/>
      <c r="E26" s="231"/>
    </row>
    <row r="27" spans="1:5" ht="14.25">
      <c r="A27" s="282" t="s">
        <v>251</v>
      </c>
      <c r="B27" s="66" t="s">
        <v>563</v>
      </c>
      <c r="C27" s="233">
        <f>SUM(C25:C26)</f>
        <v>0</v>
      </c>
      <c r="D27" s="233">
        <f>D25+D26</f>
        <v>0</v>
      </c>
      <c r="E27" s="233">
        <f>E25+E26</f>
        <v>0</v>
      </c>
    </row>
    <row r="28" spans="1:5" ht="14.25">
      <c r="A28" s="183" t="s">
        <v>808</v>
      </c>
      <c r="B28" s="179" t="s">
        <v>564</v>
      </c>
      <c r="C28" s="231"/>
      <c r="D28" s="231"/>
      <c r="E28" s="231"/>
    </row>
    <row r="29" spans="1:5" ht="14.25">
      <c r="A29" s="183" t="s">
        <v>809</v>
      </c>
      <c r="B29" s="179" t="s">
        <v>564</v>
      </c>
      <c r="C29" s="231"/>
      <c r="D29" s="231"/>
      <c r="E29" s="231"/>
    </row>
    <row r="30" spans="1:5" ht="14.25">
      <c r="A30" s="181" t="s">
        <v>810</v>
      </c>
      <c r="B30" s="179" t="s">
        <v>564</v>
      </c>
      <c r="C30" s="231"/>
      <c r="D30" s="231"/>
      <c r="E30" s="231"/>
    </row>
    <row r="31" spans="1:5" ht="14.25">
      <c r="A31" s="181" t="s">
        <v>811</v>
      </c>
      <c r="B31" s="179" t="s">
        <v>564</v>
      </c>
      <c r="C31" s="231"/>
      <c r="D31" s="231"/>
      <c r="E31" s="231"/>
    </row>
    <row r="32" spans="1:6" ht="14.25">
      <c r="A32" s="181" t="s">
        <v>812</v>
      </c>
      <c r="B32" s="179" t="s">
        <v>564</v>
      </c>
      <c r="C32" s="231">
        <v>34513000</v>
      </c>
      <c r="D32" s="231">
        <v>34513000</v>
      </c>
      <c r="E32" s="231">
        <v>28798176</v>
      </c>
      <c r="F32" s="60"/>
    </row>
    <row r="33" spans="1:5" ht="14.25">
      <c r="A33" s="181" t="s">
        <v>813</v>
      </c>
      <c r="B33" s="179" t="s">
        <v>564</v>
      </c>
      <c r="C33" s="231"/>
      <c r="D33" s="231"/>
      <c r="E33" s="231"/>
    </row>
    <row r="34" spans="1:5" ht="14.25">
      <c r="A34" s="181" t="s">
        <v>814</v>
      </c>
      <c r="B34" s="179" t="s">
        <v>564</v>
      </c>
      <c r="C34" s="231"/>
      <c r="D34" s="231"/>
      <c r="E34" s="231"/>
    </row>
    <row r="35" spans="1:5" ht="14.25">
      <c r="A35" s="181" t="s">
        <v>815</v>
      </c>
      <c r="B35" s="179" t="s">
        <v>564</v>
      </c>
      <c r="C35" s="231"/>
      <c r="D35" s="231"/>
      <c r="E35" s="231"/>
    </row>
    <row r="36" spans="1:5" ht="14.25">
      <c r="A36" s="181" t="s">
        <v>816</v>
      </c>
      <c r="B36" s="179" t="s">
        <v>564</v>
      </c>
      <c r="C36" s="231"/>
      <c r="D36" s="231"/>
      <c r="E36" s="231">
        <v>111238</v>
      </c>
    </row>
    <row r="37" spans="1:5" ht="14.25">
      <c r="A37" s="181" t="s">
        <v>817</v>
      </c>
      <c r="B37" s="179" t="s">
        <v>564</v>
      </c>
      <c r="C37" s="231"/>
      <c r="D37" s="231"/>
      <c r="E37" s="231"/>
    </row>
    <row r="38" spans="1:5" ht="28.5">
      <c r="A38" s="181" t="s">
        <v>818</v>
      </c>
      <c r="B38" s="179" t="s">
        <v>564</v>
      </c>
      <c r="C38" s="231"/>
      <c r="D38" s="231"/>
      <c r="E38" s="231">
        <v>290980</v>
      </c>
    </row>
    <row r="39" spans="1:5" ht="28.5">
      <c r="A39" s="181" t="s">
        <v>819</v>
      </c>
      <c r="B39" s="179" t="s">
        <v>564</v>
      </c>
      <c r="C39" s="231"/>
      <c r="D39" s="231"/>
      <c r="E39" s="231"/>
    </row>
    <row r="40" spans="1:5" ht="14.25">
      <c r="A40" s="282" t="s">
        <v>820</v>
      </c>
      <c r="B40" s="74" t="s">
        <v>564</v>
      </c>
      <c r="C40" s="304">
        <v>34513000</v>
      </c>
      <c r="D40" s="304">
        <v>34513000</v>
      </c>
      <c r="E40" s="304">
        <f>SUM(E28:E39)</f>
        <v>29200394</v>
      </c>
    </row>
    <row r="41" spans="1:6" ht="14.25">
      <c r="A41" s="285" t="s">
        <v>821</v>
      </c>
      <c r="B41" s="301" t="s">
        <v>565</v>
      </c>
      <c r="C41" s="238">
        <f>SUM(C6+C7+C14+C16+C23+C27+C40)</f>
        <v>34513000</v>
      </c>
      <c r="D41" s="238">
        <f>SUM(D6+D7+D14+D16+D23+D27+D40)</f>
        <v>34965500</v>
      </c>
      <c r="E41" s="238">
        <f>SUM(E6+E7+E14+E15+E23+E27+E40)</f>
        <v>29652894</v>
      </c>
      <c r="F41" s="44">
        <v>29652894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15"/>
  <sheetViews>
    <sheetView zoomScalePageLayoutView="0" workbookViewId="0" topLeftCell="A91">
      <selection activeCell="E111" sqref="E111"/>
    </sheetView>
  </sheetViews>
  <sheetFormatPr defaultColWidth="9.140625" defaultRowHeight="15"/>
  <cols>
    <col min="1" max="1" width="81.00390625" style="44" customWidth="1"/>
    <col min="2" max="2" width="10.8515625" style="44" customWidth="1"/>
    <col min="3" max="3" width="12.140625" style="44" customWidth="1"/>
    <col min="4" max="4" width="12.57421875" style="44" customWidth="1"/>
    <col min="5" max="5" width="12.00390625" style="44" customWidth="1"/>
    <col min="6" max="16384" width="9.140625" style="44" customWidth="1"/>
  </cols>
  <sheetData>
    <row r="1" spans="1:5" ht="27" customHeight="1">
      <c r="A1" s="465" t="s">
        <v>939</v>
      </c>
      <c r="B1" s="466"/>
      <c r="C1" s="466"/>
      <c r="D1" s="468"/>
      <c r="E1" s="468"/>
    </row>
    <row r="2" spans="1:5" ht="27" customHeight="1">
      <c r="A2" s="469" t="s">
        <v>910</v>
      </c>
      <c r="B2" s="466"/>
      <c r="C2" s="466"/>
      <c r="D2" s="468"/>
      <c r="E2" s="468"/>
    </row>
    <row r="3" spans="1:4" ht="19.5" customHeight="1">
      <c r="A3" s="281"/>
      <c r="B3" s="30"/>
      <c r="C3" s="30"/>
      <c r="D3" s="44" t="s">
        <v>240</v>
      </c>
    </row>
    <row r="4" ht="14.25">
      <c r="A4" s="112" t="s">
        <v>183</v>
      </c>
    </row>
    <row r="5" spans="1:5" ht="28.5">
      <c r="A5" s="118" t="s">
        <v>169</v>
      </c>
      <c r="B5" s="172" t="s">
        <v>481</v>
      </c>
      <c r="C5" s="118" t="s">
        <v>201</v>
      </c>
      <c r="D5" s="173" t="s">
        <v>267</v>
      </c>
      <c r="E5" s="118" t="s">
        <v>268</v>
      </c>
    </row>
    <row r="6" spans="1:5" ht="14.25">
      <c r="A6" s="181" t="s">
        <v>116</v>
      </c>
      <c r="B6" s="179" t="s">
        <v>571</v>
      </c>
      <c r="C6" s="231"/>
      <c r="D6" s="231"/>
      <c r="E6" s="231"/>
    </row>
    <row r="7" spans="1:5" ht="14.25">
      <c r="A7" s="181" t="s">
        <v>117</v>
      </c>
      <c r="B7" s="179" t="s">
        <v>571</v>
      </c>
      <c r="C7" s="231"/>
      <c r="D7" s="231"/>
      <c r="E7" s="231"/>
    </row>
    <row r="8" spans="1:5" ht="14.25">
      <c r="A8" s="181" t="s">
        <v>118</v>
      </c>
      <c r="B8" s="179" t="s">
        <v>571</v>
      </c>
      <c r="C8" s="231"/>
      <c r="D8" s="231"/>
      <c r="E8" s="231"/>
    </row>
    <row r="9" spans="1:5" ht="14.25">
      <c r="A9" s="181" t="s">
        <v>119</v>
      </c>
      <c r="B9" s="179" t="s">
        <v>571</v>
      </c>
      <c r="C9" s="231"/>
      <c r="D9" s="231"/>
      <c r="E9" s="231"/>
    </row>
    <row r="10" spans="1:5" ht="14.25">
      <c r="A10" s="181" t="s">
        <v>120</v>
      </c>
      <c r="B10" s="179" t="s">
        <v>571</v>
      </c>
      <c r="C10" s="231"/>
      <c r="D10" s="231"/>
      <c r="E10" s="231"/>
    </row>
    <row r="11" spans="1:5" ht="14.25">
      <c r="A11" s="181" t="s">
        <v>121</v>
      </c>
      <c r="B11" s="179" t="s">
        <v>571</v>
      </c>
      <c r="C11" s="231"/>
      <c r="D11" s="231"/>
      <c r="E11" s="231"/>
    </row>
    <row r="12" spans="1:5" ht="14.25">
      <c r="A12" s="181" t="s">
        <v>122</v>
      </c>
      <c r="B12" s="179" t="s">
        <v>571</v>
      </c>
      <c r="C12" s="231"/>
      <c r="D12" s="231"/>
      <c r="E12" s="231"/>
    </row>
    <row r="13" spans="1:5" ht="14.25">
      <c r="A13" s="181" t="s">
        <v>123</v>
      </c>
      <c r="B13" s="179" t="s">
        <v>571</v>
      </c>
      <c r="C13" s="231"/>
      <c r="D13" s="231"/>
      <c r="E13" s="231"/>
    </row>
    <row r="14" spans="1:5" ht="14.25">
      <c r="A14" s="181" t="s">
        <v>124</v>
      </c>
      <c r="B14" s="179" t="s">
        <v>571</v>
      </c>
      <c r="C14" s="231"/>
      <c r="D14" s="231"/>
      <c r="E14" s="231"/>
    </row>
    <row r="15" spans="1:5" ht="14.25">
      <c r="A15" s="181" t="s">
        <v>125</v>
      </c>
      <c r="B15" s="179" t="s">
        <v>571</v>
      </c>
      <c r="C15" s="231"/>
      <c r="D15" s="231"/>
      <c r="E15" s="231"/>
    </row>
    <row r="16" spans="1:5" ht="14.25">
      <c r="A16" s="282" t="s">
        <v>822</v>
      </c>
      <c r="B16" s="66" t="s">
        <v>571</v>
      </c>
      <c r="C16" s="231">
        <f>SUM(C6:C15)</f>
        <v>0</v>
      </c>
      <c r="D16" s="231">
        <f>SUM(D6:D15)</f>
        <v>0</v>
      </c>
      <c r="E16" s="231">
        <f>SUM(E6:E15)</f>
        <v>0</v>
      </c>
    </row>
    <row r="17" spans="1:5" ht="14.25">
      <c r="A17" s="181" t="s">
        <v>116</v>
      </c>
      <c r="B17" s="179" t="s">
        <v>572</v>
      </c>
      <c r="C17" s="231"/>
      <c r="D17" s="231"/>
      <c r="E17" s="231"/>
    </row>
    <row r="18" spans="1:5" ht="14.25">
      <c r="A18" s="181" t="s">
        <v>117</v>
      </c>
      <c r="B18" s="179" t="s">
        <v>572</v>
      </c>
      <c r="C18" s="231"/>
      <c r="D18" s="231"/>
      <c r="E18" s="231"/>
    </row>
    <row r="19" spans="1:5" ht="14.25">
      <c r="A19" s="181" t="s">
        <v>118</v>
      </c>
      <c r="B19" s="179" t="s">
        <v>572</v>
      </c>
      <c r="C19" s="231"/>
      <c r="D19" s="231"/>
      <c r="E19" s="231"/>
    </row>
    <row r="20" spans="1:5" ht="14.25">
      <c r="A20" s="181" t="s">
        <v>119</v>
      </c>
      <c r="B20" s="179" t="s">
        <v>572</v>
      </c>
      <c r="C20" s="231"/>
      <c r="D20" s="231"/>
      <c r="E20" s="231"/>
    </row>
    <row r="21" spans="1:5" ht="14.25">
      <c r="A21" s="181" t="s">
        <v>120</v>
      </c>
      <c r="B21" s="179" t="s">
        <v>572</v>
      </c>
      <c r="C21" s="231"/>
      <c r="D21" s="231"/>
      <c r="E21" s="231"/>
    </row>
    <row r="22" spans="1:5" ht="14.25">
      <c r="A22" s="181" t="s">
        <v>121</v>
      </c>
      <c r="B22" s="179" t="s">
        <v>572</v>
      </c>
      <c r="C22" s="231"/>
      <c r="D22" s="231"/>
      <c r="E22" s="231"/>
    </row>
    <row r="23" spans="1:5" ht="14.25">
      <c r="A23" s="181" t="s">
        <v>122</v>
      </c>
      <c r="B23" s="179" t="s">
        <v>572</v>
      </c>
      <c r="C23" s="231"/>
      <c r="D23" s="231"/>
      <c r="E23" s="231"/>
    </row>
    <row r="24" spans="1:5" ht="14.25">
      <c r="A24" s="181" t="s">
        <v>123</v>
      </c>
      <c r="B24" s="179" t="s">
        <v>572</v>
      </c>
      <c r="C24" s="231"/>
      <c r="D24" s="231"/>
      <c r="E24" s="231"/>
    </row>
    <row r="25" spans="1:5" ht="14.25">
      <c r="A25" s="181" t="s">
        <v>124</v>
      </c>
      <c r="B25" s="179" t="s">
        <v>572</v>
      </c>
      <c r="C25" s="231"/>
      <c r="D25" s="231"/>
      <c r="E25" s="231"/>
    </row>
    <row r="26" spans="1:5" ht="14.25">
      <c r="A26" s="181" t="s">
        <v>125</v>
      </c>
      <c r="B26" s="179" t="s">
        <v>572</v>
      </c>
      <c r="C26" s="231"/>
      <c r="D26" s="231"/>
      <c r="E26" s="231"/>
    </row>
    <row r="27" spans="1:5" ht="14.25">
      <c r="A27" s="282" t="s">
        <v>823</v>
      </c>
      <c r="B27" s="66" t="s">
        <v>572</v>
      </c>
      <c r="C27" s="231">
        <f>SUM(C17:C26)</f>
        <v>0</v>
      </c>
      <c r="D27" s="231">
        <f>SUM(D17:D26)</f>
        <v>0</v>
      </c>
      <c r="E27" s="231">
        <f>SUM(E17:E26)</f>
        <v>0</v>
      </c>
    </row>
    <row r="28" spans="1:5" ht="14.25">
      <c r="A28" s="181" t="s">
        <v>116</v>
      </c>
      <c r="B28" s="179" t="s">
        <v>573</v>
      </c>
      <c r="C28" s="231"/>
      <c r="D28" s="231"/>
      <c r="E28" s="231"/>
    </row>
    <row r="29" spans="1:5" ht="14.25">
      <c r="A29" s="181" t="s">
        <v>117</v>
      </c>
      <c r="B29" s="179" t="s">
        <v>573</v>
      </c>
      <c r="C29" s="231"/>
      <c r="D29" s="231"/>
      <c r="E29" s="231"/>
    </row>
    <row r="30" spans="1:5" ht="14.25">
      <c r="A30" s="181" t="s">
        <v>118</v>
      </c>
      <c r="B30" s="179" t="s">
        <v>573</v>
      </c>
      <c r="C30" s="231"/>
      <c r="D30" s="231"/>
      <c r="E30" s="231"/>
    </row>
    <row r="31" spans="1:5" ht="14.25">
      <c r="A31" s="181" t="s">
        <v>119</v>
      </c>
      <c r="B31" s="179" t="s">
        <v>573</v>
      </c>
      <c r="C31" s="231"/>
      <c r="D31" s="231"/>
      <c r="E31" s="231"/>
    </row>
    <row r="32" spans="1:5" ht="14.25">
      <c r="A32" s="181" t="s">
        <v>120</v>
      </c>
      <c r="B32" s="179" t="s">
        <v>573</v>
      </c>
      <c r="C32" s="231"/>
      <c r="D32" s="231"/>
      <c r="E32" s="231"/>
    </row>
    <row r="33" spans="1:5" ht="14.25">
      <c r="A33" s="181" t="s">
        <v>121</v>
      </c>
      <c r="B33" s="179" t="s">
        <v>573</v>
      </c>
      <c r="C33" s="231"/>
      <c r="D33" s="231"/>
      <c r="E33" s="231"/>
    </row>
    <row r="34" spans="1:5" ht="14.25">
      <c r="A34" s="181" t="s">
        <v>122</v>
      </c>
      <c r="B34" s="179" t="s">
        <v>573</v>
      </c>
      <c r="C34" s="231"/>
      <c r="D34" s="231"/>
      <c r="E34" s="231"/>
    </row>
    <row r="35" spans="1:5" ht="14.25">
      <c r="A35" s="181" t="s">
        <v>123</v>
      </c>
      <c r="B35" s="179" t="s">
        <v>573</v>
      </c>
      <c r="C35" s="231"/>
      <c r="D35" s="231"/>
      <c r="E35" s="231"/>
    </row>
    <row r="36" spans="1:5" ht="14.25">
      <c r="A36" s="181" t="s">
        <v>124</v>
      </c>
      <c r="B36" s="179" t="s">
        <v>573</v>
      </c>
      <c r="C36" s="231"/>
      <c r="D36" s="231"/>
      <c r="E36" s="231"/>
    </row>
    <row r="37" spans="1:5" ht="14.25">
      <c r="A37" s="181" t="s">
        <v>125</v>
      </c>
      <c r="B37" s="179" t="s">
        <v>573</v>
      </c>
      <c r="C37" s="231"/>
      <c r="D37" s="231"/>
      <c r="E37" s="231"/>
    </row>
    <row r="38" spans="1:5" ht="14.25">
      <c r="A38" s="282" t="s">
        <v>824</v>
      </c>
      <c r="B38" s="66" t="s">
        <v>573</v>
      </c>
      <c r="C38" s="231">
        <f>SUM(C28:C37)</f>
        <v>0</v>
      </c>
      <c r="D38" s="231">
        <f>SUM(D28:D37)</f>
        <v>0</v>
      </c>
      <c r="E38" s="231">
        <f>SUM(E28:E37)</f>
        <v>0</v>
      </c>
    </row>
    <row r="39" spans="1:5" ht="14.25">
      <c r="A39" s="181" t="s">
        <v>126</v>
      </c>
      <c r="B39" s="178" t="s">
        <v>575</v>
      </c>
      <c r="C39" s="231"/>
      <c r="D39" s="231"/>
      <c r="E39" s="231"/>
    </row>
    <row r="40" spans="1:5" ht="14.25">
      <c r="A40" s="181" t="s">
        <v>127</v>
      </c>
      <c r="B40" s="178" t="s">
        <v>575</v>
      </c>
      <c r="C40" s="231"/>
      <c r="D40" s="231"/>
      <c r="E40" s="231"/>
    </row>
    <row r="41" spans="1:5" ht="14.25">
      <c r="A41" s="181" t="s">
        <v>128</v>
      </c>
      <c r="B41" s="178" t="s">
        <v>575</v>
      </c>
      <c r="C41" s="231"/>
      <c r="D41" s="231"/>
      <c r="E41" s="231"/>
    </row>
    <row r="42" spans="1:5" ht="14.25">
      <c r="A42" s="178" t="s">
        <v>129</v>
      </c>
      <c r="B42" s="178" t="s">
        <v>575</v>
      </c>
      <c r="C42" s="231"/>
      <c r="D42" s="231"/>
      <c r="E42" s="231"/>
    </row>
    <row r="43" spans="1:5" ht="14.25">
      <c r="A43" s="178" t="s">
        <v>130</v>
      </c>
      <c r="B43" s="178" t="s">
        <v>575</v>
      </c>
      <c r="C43" s="231"/>
      <c r="D43" s="231"/>
      <c r="E43" s="231"/>
    </row>
    <row r="44" spans="1:5" ht="14.25">
      <c r="A44" s="178" t="s">
        <v>131</v>
      </c>
      <c r="B44" s="178" t="s">
        <v>575</v>
      </c>
      <c r="C44" s="231"/>
      <c r="D44" s="231"/>
      <c r="E44" s="231"/>
    </row>
    <row r="45" spans="1:5" ht="14.25">
      <c r="A45" s="181" t="s">
        <v>132</v>
      </c>
      <c r="B45" s="178" t="s">
        <v>575</v>
      </c>
      <c r="C45" s="231"/>
      <c r="D45" s="231"/>
      <c r="E45" s="231"/>
    </row>
    <row r="46" spans="1:5" ht="14.25">
      <c r="A46" s="181" t="s">
        <v>133</v>
      </c>
      <c r="B46" s="178" t="s">
        <v>575</v>
      </c>
      <c r="C46" s="231"/>
      <c r="D46" s="231"/>
      <c r="E46" s="231"/>
    </row>
    <row r="47" spans="1:5" ht="14.25">
      <c r="A47" s="181" t="s">
        <v>134</v>
      </c>
      <c r="B47" s="178" t="s">
        <v>575</v>
      </c>
      <c r="C47" s="231"/>
      <c r="D47" s="231"/>
      <c r="E47" s="231"/>
    </row>
    <row r="48" spans="1:5" ht="14.25">
      <c r="A48" s="181" t="s">
        <v>135</v>
      </c>
      <c r="B48" s="178" t="s">
        <v>575</v>
      </c>
      <c r="C48" s="231"/>
      <c r="D48" s="231"/>
      <c r="E48" s="231"/>
    </row>
    <row r="49" spans="1:5" ht="14.25">
      <c r="A49" s="282" t="s">
        <v>825</v>
      </c>
      <c r="B49" s="66" t="s">
        <v>575</v>
      </c>
      <c r="C49" s="231">
        <f>SUM(C39:C48)</f>
        <v>0</v>
      </c>
      <c r="D49" s="231">
        <f>SUM(D39:D48)</f>
        <v>0</v>
      </c>
      <c r="E49" s="231">
        <f>SUM(E39:E48)</f>
        <v>0</v>
      </c>
    </row>
    <row r="50" spans="1:5" ht="14.25">
      <c r="A50" s="181" t="s">
        <v>126</v>
      </c>
      <c r="B50" s="178" t="s">
        <v>581</v>
      </c>
      <c r="C50" s="231"/>
      <c r="D50" s="231">
        <v>1959300</v>
      </c>
      <c r="E50" s="231">
        <v>1959300</v>
      </c>
    </row>
    <row r="51" spans="1:5" ht="14.25">
      <c r="A51" s="181" t="s">
        <v>127</v>
      </c>
      <c r="B51" s="178" t="s">
        <v>581</v>
      </c>
      <c r="C51" s="231">
        <v>1500000</v>
      </c>
      <c r="D51" s="231">
        <v>3545000</v>
      </c>
      <c r="E51" s="231">
        <v>3545000</v>
      </c>
    </row>
    <row r="52" spans="1:5" ht="14.25">
      <c r="A52" s="181" t="s">
        <v>128</v>
      </c>
      <c r="B52" s="178" t="s">
        <v>581</v>
      </c>
      <c r="C52" s="231"/>
      <c r="D52" s="231">
        <v>817849</v>
      </c>
      <c r="E52" s="231">
        <v>253950</v>
      </c>
    </row>
    <row r="53" spans="1:5" ht="14.25">
      <c r="A53" s="178" t="s">
        <v>129</v>
      </c>
      <c r="B53" s="178" t="s">
        <v>581</v>
      </c>
      <c r="C53" s="231">
        <v>17130098</v>
      </c>
      <c r="D53" s="231"/>
      <c r="E53" s="231"/>
    </row>
    <row r="54" spans="1:5" ht="14.25">
      <c r="A54" s="178" t="s">
        <v>130</v>
      </c>
      <c r="B54" s="178" t="s">
        <v>581</v>
      </c>
      <c r="C54" s="231"/>
      <c r="D54" s="231"/>
      <c r="E54" s="231"/>
    </row>
    <row r="55" spans="1:5" ht="14.25">
      <c r="A55" s="178" t="s">
        <v>131</v>
      </c>
      <c r="B55" s="178" t="s">
        <v>581</v>
      </c>
      <c r="C55" s="231"/>
      <c r="D55" s="231"/>
      <c r="E55" s="231"/>
    </row>
    <row r="56" spans="1:5" ht="14.25">
      <c r="A56" s="181" t="s">
        <v>132</v>
      </c>
      <c r="B56" s="178" t="s">
        <v>581</v>
      </c>
      <c r="C56" s="231">
        <v>11600000</v>
      </c>
      <c r="D56" s="231">
        <v>15100000</v>
      </c>
      <c r="E56" s="231">
        <v>10146849</v>
      </c>
    </row>
    <row r="57" spans="1:5" ht="14.25">
      <c r="A57" s="181" t="s">
        <v>136</v>
      </c>
      <c r="B57" s="178" t="s">
        <v>581</v>
      </c>
      <c r="C57" s="231"/>
      <c r="D57" s="231"/>
      <c r="E57" s="231"/>
    </row>
    <row r="58" spans="1:5" ht="14.25">
      <c r="A58" s="181" t="s">
        <v>134</v>
      </c>
      <c r="B58" s="178" t="s">
        <v>581</v>
      </c>
      <c r="C58" s="231"/>
      <c r="D58" s="231"/>
      <c r="E58" s="231"/>
    </row>
    <row r="59" spans="1:5" ht="14.25">
      <c r="A59" s="181" t="s">
        <v>135</v>
      </c>
      <c r="B59" s="178" t="s">
        <v>581</v>
      </c>
      <c r="C59" s="231"/>
      <c r="D59" s="231"/>
      <c r="E59" s="231"/>
    </row>
    <row r="60" spans="1:5" ht="14.25">
      <c r="A60" s="58" t="s">
        <v>826</v>
      </c>
      <c r="B60" s="55" t="s">
        <v>581</v>
      </c>
      <c r="C60" s="233">
        <f>SUM(C50:C59)</f>
        <v>30230098</v>
      </c>
      <c r="D60" s="233">
        <f>SUM(D51:D59)</f>
        <v>19462849</v>
      </c>
      <c r="E60" s="233">
        <f>SUM(E51:E59)</f>
        <v>13945799</v>
      </c>
    </row>
    <row r="61" spans="1:5" ht="14.25">
      <c r="A61" s="181" t="s">
        <v>116</v>
      </c>
      <c r="B61" s="179" t="s">
        <v>608</v>
      </c>
      <c r="C61" s="231"/>
      <c r="D61" s="231"/>
      <c r="E61" s="231"/>
    </row>
    <row r="62" spans="1:5" ht="14.25">
      <c r="A62" s="181" t="s">
        <v>117</v>
      </c>
      <c r="B62" s="179" t="s">
        <v>608</v>
      </c>
      <c r="C62" s="231"/>
      <c r="D62" s="231"/>
      <c r="E62" s="231"/>
    </row>
    <row r="63" spans="1:5" ht="14.25">
      <c r="A63" s="181" t="s">
        <v>118</v>
      </c>
      <c r="B63" s="179" t="s">
        <v>608</v>
      </c>
      <c r="C63" s="231"/>
      <c r="D63" s="231"/>
      <c r="E63" s="231"/>
    </row>
    <row r="64" spans="1:5" ht="14.25">
      <c r="A64" s="181" t="s">
        <v>119</v>
      </c>
      <c r="B64" s="179" t="s">
        <v>608</v>
      </c>
      <c r="C64" s="231"/>
      <c r="D64" s="231"/>
      <c r="E64" s="231"/>
    </row>
    <row r="65" spans="1:5" ht="14.25">
      <c r="A65" s="181" t="s">
        <v>120</v>
      </c>
      <c r="B65" s="179" t="s">
        <v>608</v>
      </c>
      <c r="C65" s="231"/>
      <c r="D65" s="231"/>
      <c r="E65" s="231"/>
    </row>
    <row r="66" spans="1:5" ht="14.25">
      <c r="A66" s="181" t="s">
        <v>121</v>
      </c>
      <c r="B66" s="179" t="s">
        <v>608</v>
      </c>
      <c r="C66" s="231"/>
      <c r="D66" s="231"/>
      <c r="E66" s="231"/>
    </row>
    <row r="67" spans="1:5" ht="14.25">
      <c r="A67" s="181" t="s">
        <v>122</v>
      </c>
      <c r="B67" s="179" t="s">
        <v>608</v>
      </c>
      <c r="C67" s="231"/>
      <c r="D67" s="231"/>
      <c r="E67" s="231"/>
    </row>
    <row r="68" spans="1:5" ht="14.25">
      <c r="A68" s="181" t="s">
        <v>123</v>
      </c>
      <c r="B68" s="179" t="s">
        <v>608</v>
      </c>
      <c r="C68" s="231"/>
      <c r="D68" s="231"/>
      <c r="E68" s="231"/>
    </row>
    <row r="69" spans="1:5" ht="14.25">
      <c r="A69" s="181" t="s">
        <v>124</v>
      </c>
      <c r="B69" s="179" t="s">
        <v>608</v>
      </c>
      <c r="C69" s="231"/>
      <c r="D69" s="231"/>
      <c r="E69" s="231"/>
    </row>
    <row r="70" spans="1:5" ht="14.25">
      <c r="A70" s="181" t="s">
        <v>125</v>
      </c>
      <c r="B70" s="179" t="s">
        <v>608</v>
      </c>
      <c r="C70" s="231"/>
      <c r="D70" s="231"/>
      <c r="E70" s="231"/>
    </row>
    <row r="71" spans="1:5" ht="14.25">
      <c r="A71" s="282" t="s">
        <v>835</v>
      </c>
      <c r="B71" s="66" t="s">
        <v>608</v>
      </c>
      <c r="C71" s="231">
        <f>SUM(C61:C70)</f>
        <v>0</v>
      </c>
      <c r="D71" s="231">
        <f>SUM(D61:D70)</f>
        <v>0</v>
      </c>
      <c r="E71" s="231">
        <f>SUM(E61:E70)</f>
        <v>0</v>
      </c>
    </row>
    <row r="72" spans="1:5" ht="14.25">
      <c r="A72" s="181" t="s">
        <v>116</v>
      </c>
      <c r="B72" s="179" t="s">
        <v>609</v>
      </c>
      <c r="C72" s="231"/>
      <c r="D72" s="231"/>
      <c r="E72" s="231"/>
    </row>
    <row r="73" spans="1:5" ht="14.25">
      <c r="A73" s="181" t="s">
        <v>117</v>
      </c>
      <c r="B73" s="179" t="s">
        <v>609</v>
      </c>
      <c r="C73" s="231"/>
      <c r="D73" s="231"/>
      <c r="E73" s="231"/>
    </row>
    <row r="74" spans="1:5" ht="14.25">
      <c r="A74" s="181" t="s">
        <v>118</v>
      </c>
      <c r="B74" s="179" t="s">
        <v>609</v>
      </c>
      <c r="C74" s="231"/>
      <c r="D74" s="231"/>
      <c r="E74" s="231"/>
    </row>
    <row r="75" spans="1:5" ht="14.25">
      <c r="A75" s="181" t="s">
        <v>119</v>
      </c>
      <c r="B75" s="179" t="s">
        <v>609</v>
      </c>
      <c r="C75" s="231"/>
      <c r="D75" s="231"/>
      <c r="E75" s="231"/>
    </row>
    <row r="76" spans="1:5" ht="14.25">
      <c r="A76" s="181" t="s">
        <v>120</v>
      </c>
      <c r="B76" s="179" t="s">
        <v>609</v>
      </c>
      <c r="C76" s="231"/>
      <c r="D76" s="231"/>
      <c r="E76" s="231"/>
    </row>
    <row r="77" spans="1:5" ht="14.25">
      <c r="A77" s="181" t="s">
        <v>121</v>
      </c>
      <c r="B77" s="179" t="s">
        <v>609</v>
      </c>
      <c r="C77" s="231"/>
      <c r="D77" s="231"/>
      <c r="E77" s="231"/>
    </row>
    <row r="78" spans="1:5" ht="14.25">
      <c r="A78" s="181" t="s">
        <v>122</v>
      </c>
      <c r="B78" s="179" t="s">
        <v>609</v>
      </c>
      <c r="C78" s="231"/>
      <c r="D78" s="231"/>
      <c r="E78" s="231"/>
    </row>
    <row r="79" spans="1:5" ht="14.25">
      <c r="A79" s="181" t="s">
        <v>123</v>
      </c>
      <c r="B79" s="179" t="s">
        <v>609</v>
      </c>
      <c r="C79" s="231"/>
      <c r="D79" s="231"/>
      <c r="E79" s="231"/>
    </row>
    <row r="80" spans="1:5" ht="14.25">
      <c r="A80" s="181" t="s">
        <v>124</v>
      </c>
      <c r="B80" s="179" t="s">
        <v>609</v>
      </c>
      <c r="C80" s="231"/>
      <c r="D80" s="231"/>
      <c r="E80" s="231"/>
    </row>
    <row r="81" spans="1:5" ht="14.25">
      <c r="A81" s="181" t="s">
        <v>125</v>
      </c>
      <c r="B81" s="179" t="s">
        <v>609</v>
      </c>
      <c r="C81" s="231"/>
      <c r="D81" s="231"/>
      <c r="E81" s="231"/>
    </row>
    <row r="82" spans="1:5" ht="28.5">
      <c r="A82" s="282" t="s">
        <v>834</v>
      </c>
      <c r="B82" s="66" t="s">
        <v>609</v>
      </c>
      <c r="C82" s="231">
        <f>SUM(C72:C81)</f>
        <v>0</v>
      </c>
      <c r="D82" s="231">
        <f>SUM(D72:D81)</f>
        <v>0</v>
      </c>
      <c r="E82" s="231">
        <f>SUM(E72:E81)</f>
        <v>0</v>
      </c>
    </row>
    <row r="83" spans="1:5" ht="14.25">
      <c r="A83" s="181" t="s">
        <v>116</v>
      </c>
      <c r="B83" s="179" t="s">
        <v>610</v>
      </c>
      <c r="C83" s="231"/>
      <c r="D83" s="231"/>
      <c r="E83" s="231"/>
    </row>
    <row r="84" spans="1:5" ht="14.25">
      <c r="A84" s="181" t="s">
        <v>117</v>
      </c>
      <c r="B84" s="179" t="s">
        <v>610</v>
      </c>
      <c r="C84" s="231"/>
      <c r="D84" s="231"/>
      <c r="E84" s="231"/>
    </row>
    <row r="85" spans="1:5" ht="14.25">
      <c r="A85" s="181" t="s">
        <v>118</v>
      </c>
      <c r="B85" s="179" t="s">
        <v>610</v>
      </c>
      <c r="C85" s="231"/>
      <c r="D85" s="231"/>
      <c r="E85" s="231"/>
    </row>
    <row r="86" spans="1:5" ht="14.25">
      <c r="A86" s="181" t="s">
        <v>119</v>
      </c>
      <c r="B86" s="179" t="s">
        <v>610</v>
      </c>
      <c r="C86" s="231"/>
      <c r="D86" s="231"/>
      <c r="E86" s="231"/>
    </row>
    <row r="87" spans="1:5" ht="14.25">
      <c r="A87" s="181" t="s">
        <v>120</v>
      </c>
      <c r="B87" s="179" t="s">
        <v>610</v>
      </c>
      <c r="C87" s="231"/>
      <c r="D87" s="231"/>
      <c r="E87" s="231"/>
    </row>
    <row r="88" spans="1:5" ht="14.25">
      <c r="A88" s="181" t="s">
        <v>121</v>
      </c>
      <c r="B88" s="179" t="s">
        <v>610</v>
      </c>
      <c r="C88" s="231"/>
      <c r="D88" s="231"/>
      <c r="E88" s="231"/>
    </row>
    <row r="89" spans="1:5" ht="14.25">
      <c r="A89" s="181" t="s">
        <v>122</v>
      </c>
      <c r="B89" s="179" t="s">
        <v>610</v>
      </c>
      <c r="C89" s="231"/>
      <c r="D89" s="231"/>
      <c r="E89" s="231"/>
    </row>
    <row r="90" spans="1:5" ht="14.25">
      <c r="A90" s="181" t="s">
        <v>123</v>
      </c>
      <c r="B90" s="179" t="s">
        <v>610</v>
      </c>
      <c r="C90" s="231"/>
      <c r="D90" s="231"/>
      <c r="E90" s="231"/>
    </row>
    <row r="91" spans="1:5" ht="14.25">
      <c r="A91" s="181" t="s">
        <v>124</v>
      </c>
      <c r="B91" s="179" t="s">
        <v>610</v>
      </c>
      <c r="C91" s="231"/>
      <c r="D91" s="231"/>
      <c r="E91" s="231"/>
    </row>
    <row r="92" spans="1:5" ht="14.25">
      <c r="A92" s="181" t="s">
        <v>125</v>
      </c>
      <c r="B92" s="179" t="s">
        <v>610</v>
      </c>
      <c r="C92" s="231"/>
      <c r="D92" s="231"/>
      <c r="E92" s="231"/>
    </row>
    <row r="93" spans="1:5" ht="14.25">
      <c r="A93" s="282" t="s">
        <v>833</v>
      </c>
      <c r="B93" s="66" t="s">
        <v>610</v>
      </c>
      <c r="C93" s="231">
        <f>SUM(C83:C92)</f>
        <v>0</v>
      </c>
      <c r="D93" s="231"/>
      <c r="E93" s="231"/>
    </row>
    <row r="94" spans="1:5" ht="14.25">
      <c r="A94" s="181" t="s">
        <v>126</v>
      </c>
      <c r="B94" s="178" t="s">
        <v>612</v>
      </c>
      <c r="C94" s="231"/>
      <c r="D94" s="231"/>
      <c r="E94" s="231"/>
    </row>
    <row r="95" spans="1:5" ht="14.25">
      <c r="A95" s="181" t="s">
        <v>127</v>
      </c>
      <c r="B95" s="179" t="s">
        <v>612</v>
      </c>
      <c r="C95" s="231"/>
      <c r="D95" s="231"/>
      <c r="E95" s="231"/>
    </row>
    <row r="96" spans="1:5" ht="14.25">
      <c r="A96" s="181" t="s">
        <v>128</v>
      </c>
      <c r="B96" s="178" t="s">
        <v>612</v>
      </c>
      <c r="C96" s="231"/>
      <c r="D96" s="231"/>
      <c r="E96" s="231"/>
    </row>
    <row r="97" spans="1:5" ht="14.25">
      <c r="A97" s="178" t="s">
        <v>129</v>
      </c>
      <c r="B97" s="179" t="s">
        <v>612</v>
      </c>
      <c r="C97" s="231"/>
      <c r="D97" s="231"/>
      <c r="E97" s="231"/>
    </row>
    <row r="98" spans="1:5" ht="14.25">
      <c r="A98" s="178" t="s">
        <v>130</v>
      </c>
      <c r="B98" s="178" t="s">
        <v>612</v>
      </c>
      <c r="C98" s="231"/>
      <c r="D98" s="231"/>
      <c r="E98" s="231"/>
    </row>
    <row r="99" spans="1:5" ht="14.25">
      <c r="A99" s="178" t="s">
        <v>131</v>
      </c>
      <c r="B99" s="179" t="s">
        <v>612</v>
      </c>
      <c r="C99" s="231"/>
      <c r="D99" s="231"/>
      <c r="E99" s="231"/>
    </row>
    <row r="100" spans="1:5" ht="14.25">
      <c r="A100" s="181" t="s">
        <v>132</v>
      </c>
      <c r="B100" s="178" t="s">
        <v>612</v>
      </c>
      <c r="C100" s="231"/>
      <c r="D100" s="231"/>
      <c r="E100" s="231"/>
    </row>
    <row r="101" spans="1:5" ht="14.25">
      <c r="A101" s="181" t="s">
        <v>136</v>
      </c>
      <c r="B101" s="179" t="s">
        <v>612</v>
      </c>
      <c r="C101" s="231"/>
      <c r="D101" s="231"/>
      <c r="E101" s="231"/>
    </row>
    <row r="102" spans="1:5" ht="14.25">
      <c r="A102" s="181" t="s">
        <v>134</v>
      </c>
      <c r="B102" s="178" t="s">
        <v>612</v>
      </c>
      <c r="C102" s="231"/>
      <c r="D102" s="231"/>
      <c r="E102" s="231"/>
    </row>
    <row r="103" spans="1:5" ht="14.25">
      <c r="A103" s="181" t="s">
        <v>135</v>
      </c>
      <c r="B103" s="179" t="s">
        <v>612</v>
      </c>
      <c r="C103" s="231"/>
      <c r="D103" s="231"/>
      <c r="E103" s="231"/>
    </row>
    <row r="104" spans="1:5" ht="14.25">
      <c r="A104" s="282" t="s">
        <v>832</v>
      </c>
      <c r="B104" s="66" t="s">
        <v>612</v>
      </c>
      <c r="C104" s="231">
        <f>SUM(C94:C103)</f>
        <v>0</v>
      </c>
      <c r="D104" s="231"/>
      <c r="E104" s="231"/>
    </row>
    <row r="105" spans="1:5" ht="14.25">
      <c r="A105" s="181" t="s">
        <v>126</v>
      </c>
      <c r="B105" s="178" t="s">
        <v>876</v>
      </c>
      <c r="C105" s="231"/>
      <c r="D105" s="231"/>
      <c r="E105" s="231"/>
    </row>
    <row r="106" spans="1:5" ht="14.25">
      <c r="A106" s="181" t="s">
        <v>127</v>
      </c>
      <c r="B106" s="178" t="s">
        <v>876</v>
      </c>
      <c r="C106" s="231"/>
      <c r="D106" s="231"/>
      <c r="E106" s="231"/>
    </row>
    <row r="107" spans="1:5" ht="14.25">
      <c r="A107" s="181" t="s">
        <v>128</v>
      </c>
      <c r="B107" s="178" t="s">
        <v>876</v>
      </c>
      <c r="C107" s="231"/>
      <c r="D107" s="231">
        <v>16470098</v>
      </c>
      <c r="E107" s="231">
        <v>2740000</v>
      </c>
    </row>
    <row r="108" spans="1:5" ht="14.25">
      <c r="A108" s="178" t="s">
        <v>129</v>
      </c>
      <c r="B108" s="178" t="s">
        <v>876</v>
      </c>
      <c r="C108" s="231"/>
      <c r="D108" s="231"/>
      <c r="E108" s="231">
        <v>13730098</v>
      </c>
    </row>
    <row r="109" spans="1:5" ht="14.25">
      <c r="A109" s="178" t="s">
        <v>130</v>
      </c>
      <c r="B109" s="178" t="s">
        <v>876</v>
      </c>
      <c r="C109" s="231"/>
      <c r="D109" s="231"/>
      <c r="E109" s="231"/>
    </row>
    <row r="110" spans="1:5" ht="14.25">
      <c r="A110" s="178" t="s">
        <v>131</v>
      </c>
      <c r="B110" s="178" t="s">
        <v>876</v>
      </c>
      <c r="C110" s="231"/>
      <c r="D110" s="231"/>
      <c r="E110" s="231"/>
    </row>
    <row r="111" spans="1:5" ht="14.25">
      <c r="A111" s="181" t="s">
        <v>132</v>
      </c>
      <c r="B111" s="178" t="s">
        <v>876</v>
      </c>
      <c r="C111" s="231"/>
      <c r="D111" s="231"/>
      <c r="E111" s="231"/>
    </row>
    <row r="112" spans="1:5" ht="14.25">
      <c r="A112" s="181" t="s">
        <v>136</v>
      </c>
      <c r="B112" s="178" t="s">
        <v>876</v>
      </c>
      <c r="C112" s="231"/>
      <c r="D112" s="231"/>
      <c r="E112" s="231"/>
    </row>
    <row r="113" spans="1:5" ht="14.25">
      <c r="A113" s="181" t="s">
        <v>134</v>
      </c>
      <c r="B113" s="178" t="s">
        <v>876</v>
      </c>
      <c r="C113" s="231"/>
      <c r="D113" s="231"/>
      <c r="E113" s="231"/>
    </row>
    <row r="114" spans="1:5" ht="14.25">
      <c r="A114" s="181" t="s">
        <v>135</v>
      </c>
      <c r="B114" s="178" t="s">
        <v>876</v>
      </c>
      <c r="C114" s="231"/>
      <c r="D114" s="231"/>
      <c r="E114" s="231"/>
    </row>
    <row r="115" spans="1:5" ht="14.25">
      <c r="A115" s="58" t="s">
        <v>871</v>
      </c>
      <c r="B115" s="66" t="s">
        <v>876</v>
      </c>
      <c r="C115" s="231">
        <f>SUM(C105:C114)</f>
        <v>0</v>
      </c>
      <c r="D115" s="233">
        <f>SUM(D105:D114)</f>
        <v>16470098</v>
      </c>
      <c r="E115" s="233">
        <f>SUM(E105:E114)</f>
        <v>16470098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15"/>
  <sheetViews>
    <sheetView zoomScalePageLayoutView="0" workbookViewId="0" topLeftCell="A94">
      <selection activeCell="E108" sqref="E108"/>
    </sheetView>
  </sheetViews>
  <sheetFormatPr defaultColWidth="9.140625" defaultRowHeight="15"/>
  <cols>
    <col min="1" max="1" width="76.57421875" style="44" customWidth="1"/>
    <col min="2" max="2" width="9.140625" style="44" customWidth="1"/>
    <col min="3" max="3" width="13.00390625" style="44" customWidth="1"/>
    <col min="4" max="4" width="12.7109375" style="44" customWidth="1"/>
    <col min="5" max="5" width="12.28125" style="44" customWidth="1"/>
    <col min="6" max="16384" width="9.140625" style="44" customWidth="1"/>
  </cols>
  <sheetData>
    <row r="1" spans="1:5" ht="27" customHeight="1">
      <c r="A1" s="510" t="s">
        <v>939</v>
      </c>
      <c r="B1" s="466"/>
      <c r="C1" s="466"/>
      <c r="D1" s="468"/>
      <c r="E1" s="468"/>
    </row>
    <row r="2" spans="1:3" ht="25.5" customHeight="1">
      <c r="A2" s="511" t="s">
        <v>955</v>
      </c>
      <c r="B2" s="466"/>
      <c r="C2" s="466"/>
    </row>
    <row r="3" spans="1:4" ht="15.75" customHeight="1">
      <c r="A3" s="256"/>
      <c r="B3" s="30"/>
      <c r="C3" s="30"/>
      <c r="D3" s="44" t="s">
        <v>241</v>
      </c>
    </row>
    <row r="4" ht="21" customHeight="1">
      <c r="A4" s="112" t="s">
        <v>183</v>
      </c>
    </row>
    <row r="5" spans="1:5" ht="27">
      <c r="A5" s="118" t="s">
        <v>169</v>
      </c>
      <c r="B5" s="34" t="s">
        <v>481</v>
      </c>
      <c r="C5" s="244" t="s">
        <v>201</v>
      </c>
      <c r="D5" s="47" t="s">
        <v>267</v>
      </c>
      <c r="E5" s="244" t="s">
        <v>268</v>
      </c>
    </row>
    <row r="6" spans="1:5" ht="14.25">
      <c r="A6" s="35" t="s">
        <v>137</v>
      </c>
      <c r="B6" s="38" t="s">
        <v>679</v>
      </c>
      <c r="C6" s="231"/>
      <c r="D6" s="231"/>
      <c r="E6" s="231"/>
    </row>
    <row r="7" spans="1:5" ht="14.25">
      <c r="A7" s="35" t="s">
        <v>146</v>
      </c>
      <c r="B7" s="38" t="s">
        <v>679</v>
      </c>
      <c r="C7" s="231"/>
      <c r="D7" s="231"/>
      <c r="E7" s="231"/>
    </row>
    <row r="8" spans="1:5" ht="14.25">
      <c r="A8" s="35" t="s">
        <v>147</v>
      </c>
      <c r="B8" s="38" t="s">
        <v>679</v>
      </c>
      <c r="C8" s="231"/>
      <c r="D8" s="231"/>
      <c r="E8" s="231"/>
    </row>
    <row r="9" spans="1:5" ht="14.25">
      <c r="A9" s="35" t="s">
        <v>145</v>
      </c>
      <c r="B9" s="38" t="s">
        <v>679</v>
      </c>
      <c r="C9" s="231"/>
      <c r="D9" s="231"/>
      <c r="E9" s="231"/>
    </row>
    <row r="10" spans="1:5" ht="14.25">
      <c r="A10" s="35" t="s">
        <v>144</v>
      </c>
      <c r="B10" s="38" t="s">
        <v>679</v>
      </c>
      <c r="C10" s="231"/>
      <c r="D10" s="231"/>
      <c r="E10" s="231"/>
    </row>
    <row r="11" spans="1:5" ht="14.25">
      <c r="A11" s="35" t="s">
        <v>143</v>
      </c>
      <c r="B11" s="38" t="s">
        <v>679</v>
      </c>
      <c r="C11" s="231"/>
      <c r="D11" s="231"/>
      <c r="E11" s="231"/>
    </row>
    <row r="12" spans="1:5" ht="14.25">
      <c r="A12" s="35" t="s">
        <v>138</v>
      </c>
      <c r="B12" s="38" t="s">
        <v>679</v>
      </c>
      <c r="C12" s="231"/>
      <c r="D12" s="231"/>
      <c r="E12" s="231"/>
    </row>
    <row r="13" spans="1:5" ht="14.25">
      <c r="A13" s="35" t="s">
        <v>139</v>
      </c>
      <c r="B13" s="38" t="s">
        <v>679</v>
      </c>
      <c r="C13" s="231"/>
      <c r="D13" s="231"/>
      <c r="E13" s="231"/>
    </row>
    <row r="14" spans="1:5" ht="14.25">
      <c r="A14" s="35" t="s">
        <v>140</v>
      </c>
      <c r="B14" s="38" t="s">
        <v>679</v>
      </c>
      <c r="C14" s="231"/>
      <c r="D14" s="231"/>
      <c r="E14" s="231"/>
    </row>
    <row r="15" spans="1:5" ht="14.25">
      <c r="A15" s="35" t="s">
        <v>141</v>
      </c>
      <c r="B15" s="38" t="s">
        <v>679</v>
      </c>
      <c r="C15" s="231"/>
      <c r="D15" s="231"/>
      <c r="E15" s="231"/>
    </row>
    <row r="16" spans="1:5" ht="27">
      <c r="A16" s="51" t="s">
        <v>6</v>
      </c>
      <c r="B16" s="36" t="s">
        <v>679</v>
      </c>
      <c r="C16" s="231">
        <f>SUM(C6:C15)</f>
        <v>0</v>
      </c>
      <c r="D16" s="231">
        <f>SUM(D6:D15)</f>
        <v>0</v>
      </c>
      <c r="E16" s="231">
        <f>SUM(E6:E15)</f>
        <v>0</v>
      </c>
    </row>
    <row r="17" spans="1:5" ht="14.25">
      <c r="A17" s="35" t="s">
        <v>137</v>
      </c>
      <c r="B17" s="38" t="s">
        <v>680</v>
      </c>
      <c r="C17" s="231"/>
      <c r="D17" s="231"/>
      <c r="E17" s="231"/>
    </row>
    <row r="18" spans="1:5" ht="14.25">
      <c r="A18" s="35" t="s">
        <v>146</v>
      </c>
      <c r="B18" s="38" t="s">
        <v>680</v>
      </c>
      <c r="C18" s="231"/>
      <c r="D18" s="231"/>
      <c r="E18" s="231"/>
    </row>
    <row r="19" spans="1:5" ht="14.25">
      <c r="A19" s="35" t="s">
        <v>147</v>
      </c>
      <c r="B19" s="38" t="s">
        <v>680</v>
      </c>
      <c r="C19" s="231"/>
      <c r="D19" s="231"/>
      <c r="E19" s="231"/>
    </row>
    <row r="20" spans="1:5" ht="14.25">
      <c r="A20" s="35" t="s">
        <v>145</v>
      </c>
      <c r="B20" s="38" t="s">
        <v>680</v>
      </c>
      <c r="C20" s="231"/>
      <c r="D20" s="231"/>
      <c r="E20" s="231"/>
    </row>
    <row r="21" spans="1:5" ht="14.25">
      <c r="A21" s="35" t="s">
        <v>144</v>
      </c>
      <c r="B21" s="38" t="s">
        <v>680</v>
      </c>
      <c r="C21" s="231"/>
      <c r="D21" s="231"/>
      <c r="E21" s="231"/>
    </row>
    <row r="22" spans="1:5" ht="14.25">
      <c r="A22" s="35" t="s">
        <v>143</v>
      </c>
      <c r="B22" s="38" t="s">
        <v>680</v>
      </c>
      <c r="C22" s="231"/>
      <c r="D22" s="231"/>
      <c r="E22" s="231"/>
    </row>
    <row r="23" spans="1:5" ht="14.25">
      <c r="A23" s="35" t="s">
        <v>138</v>
      </c>
      <c r="B23" s="38" t="s">
        <v>680</v>
      </c>
      <c r="C23" s="231"/>
      <c r="D23" s="231"/>
      <c r="E23" s="231"/>
    </row>
    <row r="24" spans="1:5" ht="14.25">
      <c r="A24" s="35" t="s">
        <v>139</v>
      </c>
      <c r="B24" s="38" t="s">
        <v>680</v>
      </c>
      <c r="C24" s="231"/>
      <c r="D24" s="231"/>
      <c r="E24" s="231"/>
    </row>
    <row r="25" spans="1:5" ht="14.25">
      <c r="A25" s="35" t="s">
        <v>140</v>
      </c>
      <c r="B25" s="38" t="s">
        <v>680</v>
      </c>
      <c r="C25" s="231"/>
      <c r="D25" s="231"/>
      <c r="E25" s="231"/>
    </row>
    <row r="26" spans="1:5" ht="14.25">
      <c r="A26" s="35" t="s">
        <v>141</v>
      </c>
      <c r="B26" s="38" t="s">
        <v>680</v>
      </c>
      <c r="C26" s="231"/>
      <c r="D26" s="231"/>
      <c r="E26" s="231"/>
    </row>
    <row r="27" spans="1:5" ht="27">
      <c r="A27" s="51" t="s">
        <v>63</v>
      </c>
      <c r="B27" s="36" t="s">
        <v>680</v>
      </c>
      <c r="C27" s="231">
        <f>SUM(C17:C26)</f>
        <v>0</v>
      </c>
      <c r="D27" s="231">
        <f>SUM(D17:D26)</f>
        <v>0</v>
      </c>
      <c r="E27" s="231">
        <f>SUM(E17:E26)</f>
        <v>0</v>
      </c>
    </row>
    <row r="28" spans="1:5" ht="14.25">
      <c r="A28" s="35" t="s">
        <v>137</v>
      </c>
      <c r="B28" s="38" t="s">
        <v>681</v>
      </c>
      <c r="C28" s="231"/>
      <c r="D28" s="231"/>
      <c r="E28" s="231"/>
    </row>
    <row r="29" spans="1:5" ht="14.25">
      <c r="A29" s="35" t="s">
        <v>146</v>
      </c>
      <c r="B29" s="38" t="s">
        <v>681</v>
      </c>
      <c r="C29" s="231"/>
      <c r="D29" s="231"/>
      <c r="E29" s="231"/>
    </row>
    <row r="30" spans="1:5" ht="14.25">
      <c r="A30" s="35" t="s">
        <v>147</v>
      </c>
      <c r="B30" s="38" t="s">
        <v>681</v>
      </c>
      <c r="C30" s="231"/>
      <c r="D30" s="231"/>
      <c r="E30" s="231">
        <v>20824898</v>
      </c>
    </row>
    <row r="31" spans="1:5" ht="14.25">
      <c r="A31" s="35" t="s">
        <v>145</v>
      </c>
      <c r="B31" s="38" t="s">
        <v>681</v>
      </c>
      <c r="C31" s="231"/>
      <c r="D31" s="231"/>
      <c r="E31" s="231"/>
    </row>
    <row r="32" spans="1:5" ht="14.25">
      <c r="A32" s="35" t="s">
        <v>144</v>
      </c>
      <c r="B32" s="38" t="s">
        <v>681</v>
      </c>
      <c r="C32" s="231">
        <v>18106000</v>
      </c>
      <c r="D32" s="231">
        <v>28519936</v>
      </c>
      <c r="E32" s="231"/>
    </row>
    <row r="33" spans="1:5" ht="14.25">
      <c r="A33" s="35" t="s">
        <v>143</v>
      </c>
      <c r="B33" s="38" t="s">
        <v>681</v>
      </c>
      <c r="C33" s="231"/>
      <c r="D33" s="231"/>
      <c r="E33" s="231">
        <v>4068424</v>
      </c>
    </row>
    <row r="34" spans="1:5" ht="14.25">
      <c r="A34" s="35" t="s">
        <v>138</v>
      </c>
      <c r="B34" s="38" t="s">
        <v>681</v>
      </c>
      <c r="C34" s="231"/>
      <c r="D34" s="231"/>
      <c r="E34" s="231"/>
    </row>
    <row r="35" spans="1:5" ht="14.25">
      <c r="A35" s="35" t="s">
        <v>139</v>
      </c>
      <c r="B35" s="38" t="s">
        <v>681</v>
      </c>
      <c r="C35" s="231"/>
      <c r="D35" s="231"/>
      <c r="E35" s="231"/>
    </row>
    <row r="36" spans="1:5" ht="14.25">
      <c r="A36" s="35" t="s">
        <v>140</v>
      </c>
      <c r="B36" s="38" t="s">
        <v>681</v>
      </c>
      <c r="C36" s="231"/>
      <c r="D36" s="231"/>
      <c r="E36" s="231"/>
    </row>
    <row r="37" spans="1:5" ht="14.25">
      <c r="A37" s="35" t="s">
        <v>141</v>
      </c>
      <c r="B37" s="38" t="s">
        <v>681</v>
      </c>
      <c r="C37" s="231"/>
      <c r="D37" s="231"/>
      <c r="E37" s="231"/>
    </row>
    <row r="38" spans="1:5" ht="14.25">
      <c r="A38" s="51" t="s">
        <v>62</v>
      </c>
      <c r="B38" s="36" t="s">
        <v>681</v>
      </c>
      <c r="C38" s="231">
        <f>SUM(C32:C37)</f>
        <v>18106000</v>
      </c>
      <c r="D38" s="231">
        <f>SUM(D32:D37)</f>
        <v>28519936</v>
      </c>
      <c r="E38" s="231">
        <f>SUM(E28:E37)</f>
        <v>24893322</v>
      </c>
    </row>
    <row r="39" spans="1:5" ht="14.25">
      <c r="A39" s="35" t="s">
        <v>137</v>
      </c>
      <c r="B39" s="38" t="s">
        <v>687</v>
      </c>
      <c r="C39" s="231"/>
      <c r="D39" s="231"/>
      <c r="E39" s="231"/>
    </row>
    <row r="40" spans="1:5" ht="14.25">
      <c r="A40" s="35" t="s">
        <v>146</v>
      </c>
      <c r="B40" s="38" t="s">
        <v>687</v>
      </c>
      <c r="C40" s="231"/>
      <c r="D40" s="231"/>
      <c r="E40" s="231"/>
    </row>
    <row r="41" spans="1:5" ht="14.25">
      <c r="A41" s="35" t="s">
        <v>147</v>
      </c>
      <c r="B41" s="38" t="s">
        <v>687</v>
      </c>
      <c r="C41" s="231"/>
      <c r="D41" s="231"/>
      <c r="E41" s="231"/>
    </row>
    <row r="42" spans="1:5" ht="14.25">
      <c r="A42" s="35" t="s">
        <v>145</v>
      </c>
      <c r="B42" s="38" t="s">
        <v>687</v>
      </c>
      <c r="C42" s="231"/>
      <c r="D42" s="231"/>
      <c r="E42" s="231"/>
    </row>
    <row r="43" spans="1:5" ht="14.25">
      <c r="A43" s="35" t="s">
        <v>144</v>
      </c>
      <c r="B43" s="38" t="s">
        <v>687</v>
      </c>
      <c r="C43" s="231"/>
      <c r="D43" s="231"/>
      <c r="E43" s="231"/>
    </row>
    <row r="44" spans="1:5" ht="14.25">
      <c r="A44" s="35" t="s">
        <v>143</v>
      </c>
      <c r="B44" s="38" t="s">
        <v>687</v>
      </c>
      <c r="C44" s="231"/>
      <c r="D44" s="231"/>
      <c r="E44" s="231"/>
    </row>
    <row r="45" spans="1:5" ht="14.25">
      <c r="A45" s="35" t="s">
        <v>138</v>
      </c>
      <c r="B45" s="38" t="s">
        <v>687</v>
      </c>
      <c r="C45" s="231"/>
      <c r="D45" s="231"/>
      <c r="E45" s="231"/>
    </row>
    <row r="46" spans="1:5" ht="14.25">
      <c r="A46" s="35" t="s">
        <v>139</v>
      </c>
      <c r="B46" s="38" t="s">
        <v>687</v>
      </c>
      <c r="C46" s="231"/>
      <c r="D46" s="231"/>
      <c r="E46" s="231"/>
    </row>
    <row r="47" spans="1:5" ht="14.25">
      <c r="A47" s="35" t="s">
        <v>140</v>
      </c>
      <c r="B47" s="38" t="s">
        <v>687</v>
      </c>
      <c r="C47" s="231"/>
      <c r="D47" s="231"/>
      <c r="E47" s="231"/>
    </row>
    <row r="48" spans="1:5" ht="14.25">
      <c r="A48" s="35" t="s">
        <v>141</v>
      </c>
      <c r="B48" s="38" t="s">
        <v>687</v>
      </c>
      <c r="C48" s="231"/>
      <c r="D48" s="231"/>
      <c r="E48" s="231"/>
    </row>
    <row r="49" spans="1:5" ht="27">
      <c r="A49" s="51" t="s">
        <v>61</v>
      </c>
      <c r="B49" s="36" t="s">
        <v>687</v>
      </c>
      <c r="C49" s="231">
        <f>SUM(C39:C48)</f>
        <v>0</v>
      </c>
      <c r="D49" s="231">
        <f>SUM(D39:D48)</f>
        <v>0</v>
      </c>
      <c r="E49" s="231">
        <f>SUM(E39:E48)</f>
        <v>0</v>
      </c>
    </row>
    <row r="50" spans="1:5" ht="14.25">
      <c r="A50" s="35" t="s">
        <v>142</v>
      </c>
      <c r="B50" s="38" t="s">
        <v>688</v>
      </c>
      <c r="C50" s="231"/>
      <c r="D50" s="231"/>
      <c r="E50" s="231"/>
    </row>
    <row r="51" spans="1:5" ht="14.25">
      <c r="A51" s="35" t="s">
        <v>146</v>
      </c>
      <c r="B51" s="38" t="s">
        <v>688</v>
      </c>
      <c r="C51" s="231"/>
      <c r="D51" s="231"/>
      <c r="E51" s="231"/>
    </row>
    <row r="52" spans="1:5" ht="14.25">
      <c r="A52" s="35" t="s">
        <v>147</v>
      </c>
      <c r="B52" s="38" t="s">
        <v>688</v>
      </c>
      <c r="C52" s="231"/>
      <c r="D52" s="231"/>
      <c r="E52" s="231"/>
    </row>
    <row r="53" spans="1:5" ht="14.25">
      <c r="A53" s="35" t="s">
        <v>145</v>
      </c>
      <c r="B53" s="38" t="s">
        <v>688</v>
      </c>
      <c r="C53" s="231"/>
      <c r="D53" s="231"/>
      <c r="E53" s="231"/>
    </row>
    <row r="54" spans="1:5" ht="14.25">
      <c r="A54" s="35" t="s">
        <v>144</v>
      </c>
      <c r="B54" s="38" t="s">
        <v>688</v>
      </c>
      <c r="C54" s="231"/>
      <c r="D54" s="231"/>
      <c r="E54" s="231"/>
    </row>
    <row r="55" spans="1:5" ht="14.25">
      <c r="A55" s="35" t="s">
        <v>143</v>
      </c>
      <c r="B55" s="38" t="s">
        <v>688</v>
      </c>
      <c r="C55" s="231"/>
      <c r="D55" s="231"/>
      <c r="E55" s="231"/>
    </row>
    <row r="56" spans="1:5" ht="14.25">
      <c r="A56" s="35" t="s">
        <v>138</v>
      </c>
      <c r="B56" s="38" t="s">
        <v>688</v>
      </c>
      <c r="C56" s="231"/>
      <c r="D56" s="231"/>
      <c r="E56" s="231"/>
    </row>
    <row r="57" spans="1:5" ht="14.25">
      <c r="A57" s="35" t="s">
        <v>139</v>
      </c>
      <c r="B57" s="38" t="s">
        <v>688</v>
      </c>
      <c r="C57" s="231"/>
      <c r="D57" s="231"/>
      <c r="E57" s="231"/>
    </row>
    <row r="58" spans="1:5" ht="14.25">
      <c r="A58" s="35" t="s">
        <v>140</v>
      </c>
      <c r="B58" s="38" t="s">
        <v>688</v>
      </c>
      <c r="C58" s="231"/>
      <c r="D58" s="231"/>
      <c r="E58" s="231"/>
    </row>
    <row r="59" spans="1:5" ht="14.25">
      <c r="A59" s="35" t="s">
        <v>141</v>
      </c>
      <c r="B59" s="38" t="s">
        <v>688</v>
      </c>
      <c r="C59" s="231"/>
      <c r="D59" s="231"/>
      <c r="E59" s="231"/>
    </row>
    <row r="60" spans="1:5" ht="27">
      <c r="A60" s="51" t="s">
        <v>64</v>
      </c>
      <c r="B60" s="36" t="s">
        <v>688</v>
      </c>
      <c r="C60" s="233">
        <f>SUM(C50:C59)</f>
        <v>0</v>
      </c>
      <c r="D60" s="233"/>
      <c r="E60" s="233"/>
    </row>
    <row r="61" spans="1:5" ht="14.25">
      <c r="A61" s="35" t="s">
        <v>137</v>
      </c>
      <c r="B61" s="38" t="s">
        <v>689</v>
      </c>
      <c r="C61" s="231"/>
      <c r="D61" s="231"/>
      <c r="E61" s="231"/>
    </row>
    <row r="62" spans="1:5" ht="14.25">
      <c r="A62" s="35" t="s">
        <v>146</v>
      </c>
      <c r="B62" s="38" t="s">
        <v>689</v>
      </c>
      <c r="C62" s="231"/>
      <c r="D62" s="231"/>
      <c r="E62" s="231"/>
    </row>
    <row r="63" spans="1:5" ht="14.25">
      <c r="A63" s="35" t="s">
        <v>147</v>
      </c>
      <c r="B63" s="38" t="s">
        <v>689</v>
      </c>
      <c r="C63" s="231"/>
      <c r="D63" s="231"/>
      <c r="E63" s="231"/>
    </row>
    <row r="64" spans="1:5" ht="14.25">
      <c r="A64" s="35" t="s">
        <v>145</v>
      </c>
      <c r="B64" s="38" t="s">
        <v>689</v>
      </c>
      <c r="C64" s="231"/>
      <c r="D64" s="231"/>
      <c r="E64" s="231"/>
    </row>
    <row r="65" spans="1:5" ht="14.25">
      <c r="A65" s="35" t="s">
        <v>144</v>
      </c>
      <c r="B65" s="38" t="s">
        <v>689</v>
      </c>
      <c r="C65" s="231"/>
      <c r="D65" s="231"/>
      <c r="E65" s="231"/>
    </row>
    <row r="66" spans="1:5" ht="14.25">
      <c r="A66" s="35" t="s">
        <v>143</v>
      </c>
      <c r="B66" s="38" t="s">
        <v>689</v>
      </c>
      <c r="C66" s="231"/>
      <c r="D66" s="231"/>
      <c r="E66" s="231"/>
    </row>
    <row r="67" spans="1:5" ht="14.25">
      <c r="A67" s="35" t="s">
        <v>138</v>
      </c>
      <c r="B67" s="38" t="s">
        <v>689</v>
      </c>
      <c r="C67" s="231"/>
      <c r="D67" s="231"/>
      <c r="E67" s="231"/>
    </row>
    <row r="68" spans="1:5" ht="14.25">
      <c r="A68" s="35" t="s">
        <v>139</v>
      </c>
      <c r="B68" s="38" t="s">
        <v>689</v>
      </c>
      <c r="C68" s="231"/>
      <c r="D68" s="231"/>
      <c r="E68" s="231"/>
    </row>
    <row r="69" spans="1:5" ht="14.25">
      <c r="A69" s="35" t="s">
        <v>140</v>
      </c>
      <c r="B69" s="38" t="s">
        <v>689</v>
      </c>
      <c r="C69" s="231"/>
      <c r="D69" s="231"/>
      <c r="E69" s="231"/>
    </row>
    <row r="70" spans="1:5" ht="14.25">
      <c r="A70" s="35" t="s">
        <v>141</v>
      </c>
      <c r="B70" s="38" t="s">
        <v>689</v>
      </c>
      <c r="C70" s="231"/>
      <c r="D70" s="231"/>
      <c r="E70" s="231"/>
    </row>
    <row r="71" spans="1:5" ht="14.25">
      <c r="A71" s="51" t="s">
        <v>11</v>
      </c>
      <c r="B71" s="36" t="s">
        <v>689</v>
      </c>
      <c r="C71" s="231">
        <f>SUM(C61:C70)</f>
        <v>0</v>
      </c>
      <c r="D71" s="233">
        <f>SUM(D61:D70)</f>
        <v>0</v>
      </c>
      <c r="E71" s="233">
        <f>SUM(E61:E70)</f>
        <v>0</v>
      </c>
    </row>
    <row r="72" spans="1:5" ht="14.25">
      <c r="A72" s="35" t="s">
        <v>148</v>
      </c>
      <c r="B72" s="39" t="s">
        <v>739</v>
      </c>
      <c r="C72" s="231"/>
      <c r="D72" s="231"/>
      <c r="E72" s="231"/>
    </row>
    <row r="73" spans="1:5" ht="14.25">
      <c r="A73" s="35" t="s">
        <v>149</v>
      </c>
      <c r="B73" s="39" t="s">
        <v>739</v>
      </c>
      <c r="C73" s="231"/>
      <c r="D73" s="231"/>
      <c r="E73" s="231"/>
    </row>
    <row r="74" spans="1:5" ht="14.25">
      <c r="A74" s="35" t="s">
        <v>157</v>
      </c>
      <c r="B74" s="39" t="s">
        <v>739</v>
      </c>
      <c r="C74" s="231"/>
      <c r="D74" s="231"/>
      <c r="E74" s="231"/>
    </row>
    <row r="75" spans="1:5" ht="14.25">
      <c r="A75" s="39" t="s">
        <v>156</v>
      </c>
      <c r="B75" s="39" t="s">
        <v>739</v>
      </c>
      <c r="C75" s="231"/>
      <c r="D75" s="231"/>
      <c r="E75" s="231"/>
    </row>
    <row r="76" spans="1:5" ht="14.25">
      <c r="A76" s="39" t="s">
        <v>155</v>
      </c>
      <c r="B76" s="39" t="s">
        <v>739</v>
      </c>
      <c r="C76" s="231"/>
      <c r="D76" s="231"/>
      <c r="E76" s="231"/>
    </row>
    <row r="77" spans="1:5" ht="14.25">
      <c r="A77" s="39" t="s">
        <v>154</v>
      </c>
      <c r="B77" s="39" t="s">
        <v>739</v>
      </c>
      <c r="C77" s="231"/>
      <c r="D77" s="231"/>
      <c r="E77" s="231"/>
    </row>
    <row r="78" spans="1:5" ht="14.25">
      <c r="A78" s="35" t="s">
        <v>153</v>
      </c>
      <c r="B78" s="39" t="s">
        <v>739</v>
      </c>
      <c r="C78" s="231"/>
      <c r="D78" s="231"/>
      <c r="E78" s="231"/>
    </row>
    <row r="79" spans="1:5" ht="14.25">
      <c r="A79" s="35" t="s">
        <v>158</v>
      </c>
      <c r="B79" s="39" t="s">
        <v>739</v>
      </c>
      <c r="C79" s="231"/>
      <c r="D79" s="231"/>
      <c r="E79" s="231"/>
    </row>
    <row r="80" spans="1:5" ht="14.25">
      <c r="A80" s="35" t="s">
        <v>150</v>
      </c>
      <c r="B80" s="39" t="s">
        <v>739</v>
      </c>
      <c r="C80" s="231"/>
      <c r="D80" s="231"/>
      <c r="E80" s="231"/>
    </row>
    <row r="81" spans="1:5" ht="14.25">
      <c r="A81" s="35" t="s">
        <v>151</v>
      </c>
      <c r="B81" s="39" t="s">
        <v>739</v>
      </c>
      <c r="C81" s="231"/>
      <c r="D81" s="231"/>
      <c r="E81" s="231"/>
    </row>
    <row r="82" spans="1:5" ht="27">
      <c r="A82" s="51" t="s">
        <v>79</v>
      </c>
      <c r="B82" s="36" t="s">
        <v>739</v>
      </c>
      <c r="C82" s="231"/>
      <c r="D82" s="231"/>
      <c r="E82" s="231"/>
    </row>
    <row r="83" spans="1:5" ht="14.25">
      <c r="A83" s="35" t="s">
        <v>148</v>
      </c>
      <c r="B83" s="39" t="s">
        <v>665</v>
      </c>
      <c r="C83" s="231"/>
      <c r="D83" s="231"/>
      <c r="E83" s="231"/>
    </row>
    <row r="84" spans="1:5" ht="14.25">
      <c r="A84" s="35" t="s">
        <v>149</v>
      </c>
      <c r="B84" s="39" t="s">
        <v>665</v>
      </c>
      <c r="C84" s="231"/>
      <c r="D84" s="231"/>
      <c r="E84" s="231"/>
    </row>
    <row r="85" spans="1:5" ht="14.25">
      <c r="A85" s="35" t="s">
        <v>157</v>
      </c>
      <c r="B85" s="39" t="s">
        <v>665</v>
      </c>
      <c r="C85" s="231"/>
      <c r="D85" s="231"/>
      <c r="E85" s="231">
        <v>1707555</v>
      </c>
    </row>
    <row r="86" spans="1:5" ht="14.25">
      <c r="A86" s="39" t="s">
        <v>156</v>
      </c>
      <c r="B86" s="39" t="s">
        <v>665</v>
      </c>
      <c r="C86" s="231"/>
      <c r="D86" s="231"/>
      <c r="E86" s="231"/>
    </row>
    <row r="87" spans="1:5" ht="14.25">
      <c r="A87" s="39" t="s">
        <v>155</v>
      </c>
      <c r="B87" s="39" t="s">
        <v>665</v>
      </c>
      <c r="C87" s="231"/>
      <c r="D87" s="231"/>
      <c r="E87" s="231">
        <v>30583638</v>
      </c>
    </row>
    <row r="88" spans="1:5" ht="14.25">
      <c r="A88" s="39" t="s">
        <v>154</v>
      </c>
      <c r="B88" s="39" t="s">
        <v>665</v>
      </c>
      <c r="C88" s="231"/>
      <c r="D88" s="231"/>
      <c r="E88" s="231"/>
    </row>
    <row r="89" spans="1:5" ht="14.25">
      <c r="A89" s="35" t="s">
        <v>153</v>
      </c>
      <c r="B89" s="39" t="s">
        <v>665</v>
      </c>
      <c r="C89" s="231">
        <v>32463309</v>
      </c>
      <c r="D89" s="231">
        <v>32463309</v>
      </c>
      <c r="E89" s="231">
        <v>1051000</v>
      </c>
    </row>
    <row r="90" spans="1:5" ht="14.25">
      <c r="A90" s="35" t="s">
        <v>152</v>
      </c>
      <c r="B90" s="39" t="s">
        <v>665</v>
      </c>
      <c r="C90" s="231"/>
      <c r="D90" s="231"/>
      <c r="E90" s="231"/>
    </row>
    <row r="91" spans="1:5" ht="14.25">
      <c r="A91" s="35" t="s">
        <v>150</v>
      </c>
      <c r="B91" s="39" t="s">
        <v>665</v>
      </c>
      <c r="C91" s="231"/>
      <c r="D91" s="231"/>
      <c r="E91" s="231"/>
    </row>
    <row r="92" spans="1:5" ht="14.25">
      <c r="A92" s="35" t="s">
        <v>151</v>
      </c>
      <c r="B92" s="39" t="s">
        <v>665</v>
      </c>
      <c r="C92" s="231"/>
      <c r="D92" s="231"/>
      <c r="E92" s="231"/>
    </row>
    <row r="93" spans="1:5" ht="14.25">
      <c r="A93" s="42" t="s">
        <v>80</v>
      </c>
      <c r="B93" s="36" t="s">
        <v>665</v>
      </c>
      <c r="C93" s="233">
        <f>SUM(C89:C92)</f>
        <v>32463309</v>
      </c>
      <c r="D93" s="233">
        <f>SUM(D89:D92)</f>
        <v>32463309</v>
      </c>
      <c r="E93" s="233">
        <f>SUM(E85:E92)</f>
        <v>33342193</v>
      </c>
    </row>
    <row r="94" spans="1:5" ht="14.25">
      <c r="A94" s="35" t="s">
        <v>148</v>
      </c>
      <c r="B94" s="39" t="s">
        <v>744</v>
      </c>
      <c r="C94" s="231"/>
      <c r="D94" s="231"/>
      <c r="E94" s="231"/>
    </row>
    <row r="95" spans="1:5" ht="14.25">
      <c r="A95" s="35" t="s">
        <v>149</v>
      </c>
      <c r="B95" s="39" t="s">
        <v>744</v>
      </c>
      <c r="C95" s="231"/>
      <c r="D95" s="231"/>
      <c r="E95" s="231"/>
    </row>
    <row r="96" spans="1:5" ht="14.25">
      <c r="A96" s="35" t="s">
        <v>157</v>
      </c>
      <c r="B96" s="39" t="s">
        <v>744</v>
      </c>
      <c r="C96" s="231"/>
      <c r="D96" s="231"/>
      <c r="E96" s="231"/>
    </row>
    <row r="97" spans="1:5" ht="14.25">
      <c r="A97" s="39" t="s">
        <v>156</v>
      </c>
      <c r="B97" s="39" t="s">
        <v>744</v>
      </c>
      <c r="C97" s="231"/>
      <c r="D97" s="231"/>
      <c r="E97" s="231"/>
    </row>
    <row r="98" spans="1:5" ht="14.25">
      <c r="A98" s="39" t="s">
        <v>155</v>
      </c>
      <c r="B98" s="39" t="s">
        <v>744</v>
      </c>
      <c r="C98" s="231"/>
      <c r="D98" s="231"/>
      <c r="E98" s="231"/>
    </row>
    <row r="99" spans="1:5" ht="14.25">
      <c r="A99" s="39" t="s">
        <v>154</v>
      </c>
      <c r="B99" s="39" t="s">
        <v>744</v>
      </c>
      <c r="C99" s="231"/>
      <c r="D99" s="231"/>
      <c r="E99" s="231"/>
    </row>
    <row r="100" spans="1:5" ht="14.25">
      <c r="A100" s="35" t="s">
        <v>153</v>
      </c>
      <c r="B100" s="39" t="s">
        <v>744</v>
      </c>
      <c r="C100" s="231"/>
      <c r="D100" s="231"/>
      <c r="E100" s="231"/>
    </row>
    <row r="101" spans="1:5" ht="14.25">
      <c r="A101" s="35" t="s">
        <v>158</v>
      </c>
      <c r="B101" s="39" t="s">
        <v>744</v>
      </c>
      <c r="C101" s="231"/>
      <c r="D101" s="231"/>
      <c r="E101" s="231"/>
    </row>
    <row r="102" spans="1:5" ht="14.25">
      <c r="A102" s="35" t="s">
        <v>150</v>
      </c>
      <c r="B102" s="39" t="s">
        <v>744</v>
      </c>
      <c r="C102" s="231"/>
      <c r="D102" s="231"/>
      <c r="E102" s="231"/>
    </row>
    <row r="103" spans="1:5" ht="14.25">
      <c r="A103" s="35" t="s">
        <v>151</v>
      </c>
      <c r="B103" s="39" t="s">
        <v>744</v>
      </c>
      <c r="C103" s="231"/>
      <c r="D103" s="231"/>
      <c r="E103" s="231"/>
    </row>
    <row r="104" spans="1:5" ht="27">
      <c r="A104" s="51" t="s">
        <v>81</v>
      </c>
      <c r="B104" s="36" t="s">
        <v>744</v>
      </c>
      <c r="C104" s="231"/>
      <c r="D104" s="231"/>
      <c r="E104" s="231"/>
    </row>
    <row r="105" spans="1:5" ht="14.25">
      <c r="A105" s="35" t="s">
        <v>148</v>
      </c>
      <c r="B105" s="39" t="s">
        <v>666</v>
      </c>
      <c r="C105" s="231"/>
      <c r="D105" s="231"/>
      <c r="E105" s="231"/>
    </row>
    <row r="106" spans="1:5" ht="14.25">
      <c r="A106" s="35" t="s">
        <v>149</v>
      </c>
      <c r="B106" s="39" t="s">
        <v>666</v>
      </c>
      <c r="C106" s="231"/>
      <c r="D106" s="231"/>
      <c r="E106" s="231"/>
    </row>
    <row r="107" spans="1:5" ht="14.25">
      <c r="A107" s="35" t="s">
        <v>157</v>
      </c>
      <c r="B107" s="39" t="s">
        <v>666</v>
      </c>
      <c r="C107" s="231"/>
      <c r="D107" s="231"/>
      <c r="E107" s="231">
        <v>270342</v>
      </c>
    </row>
    <row r="108" spans="1:5" ht="14.25">
      <c r="A108" s="39" t="s">
        <v>156</v>
      </c>
      <c r="B108" s="39" t="s">
        <v>666</v>
      </c>
      <c r="C108" s="231"/>
      <c r="D108" s="231"/>
      <c r="E108" s="231"/>
    </row>
    <row r="109" spans="1:5" ht="14.25">
      <c r="A109" s="39" t="s">
        <v>155</v>
      </c>
      <c r="B109" s="39" t="s">
        <v>666</v>
      </c>
      <c r="C109" s="231"/>
      <c r="D109" s="231"/>
      <c r="E109" s="231"/>
    </row>
    <row r="110" spans="1:5" ht="14.25">
      <c r="A110" s="39" t="s">
        <v>154</v>
      </c>
      <c r="B110" s="39" t="s">
        <v>666</v>
      </c>
      <c r="C110" s="231"/>
      <c r="D110" s="231"/>
      <c r="E110" s="231"/>
    </row>
    <row r="111" spans="1:5" ht="14.25">
      <c r="A111" s="35" t="s">
        <v>153</v>
      </c>
      <c r="B111" s="39" t="s">
        <v>666</v>
      </c>
      <c r="C111" s="231"/>
      <c r="D111" s="231"/>
      <c r="E111" s="231">
        <v>3472</v>
      </c>
    </row>
    <row r="112" spans="1:5" ht="14.25">
      <c r="A112" s="35" t="s">
        <v>152</v>
      </c>
      <c r="B112" s="39" t="s">
        <v>666</v>
      </c>
      <c r="C112" s="231"/>
      <c r="D112" s="231"/>
      <c r="E112" s="231"/>
    </row>
    <row r="113" spans="1:5" ht="14.25">
      <c r="A113" s="35" t="s">
        <v>150</v>
      </c>
      <c r="B113" s="39" t="s">
        <v>666</v>
      </c>
      <c r="C113" s="231"/>
      <c r="D113" s="231"/>
      <c r="E113" s="231"/>
    </row>
    <row r="114" spans="1:5" ht="14.25">
      <c r="A114" s="35" t="s">
        <v>151</v>
      </c>
      <c r="B114" s="39" t="s">
        <v>666</v>
      </c>
      <c r="C114" s="231"/>
      <c r="D114" s="231"/>
      <c r="E114" s="231"/>
    </row>
    <row r="115" spans="1:5" ht="14.25">
      <c r="A115" s="42" t="s">
        <v>82</v>
      </c>
      <c r="B115" s="36" t="s">
        <v>666</v>
      </c>
      <c r="C115" s="231"/>
      <c r="D115" s="231"/>
      <c r="E115" s="231">
        <f>SUM(E105:E114)</f>
        <v>273814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zoomScalePageLayoutView="0" workbookViewId="0" topLeftCell="A15">
      <selection activeCell="F34" sqref="F34"/>
    </sheetView>
  </sheetViews>
  <sheetFormatPr defaultColWidth="9.140625" defaultRowHeight="15"/>
  <cols>
    <col min="1" max="1" width="65.00390625" style="44" customWidth="1"/>
    <col min="2" max="2" width="9.140625" style="44" customWidth="1"/>
    <col min="3" max="3" width="13.28125" style="44" customWidth="1"/>
    <col min="4" max="4" width="11.7109375" style="44" customWidth="1"/>
    <col min="5" max="5" width="12.7109375" style="44" customWidth="1"/>
    <col min="6" max="16384" width="9.140625" style="44" customWidth="1"/>
  </cols>
  <sheetData>
    <row r="1" spans="1:5" ht="24" customHeight="1">
      <c r="A1" s="465" t="s">
        <v>939</v>
      </c>
      <c r="B1" s="466"/>
      <c r="C1" s="466"/>
      <c r="D1" s="468"/>
      <c r="E1" s="468"/>
    </row>
    <row r="2" spans="1:5" ht="26.25" customHeight="1">
      <c r="A2" s="469" t="s">
        <v>913</v>
      </c>
      <c r="B2" s="466"/>
      <c r="C2" s="466"/>
      <c r="D2" s="468"/>
      <c r="E2" s="468"/>
    </row>
    <row r="3" ht="14.25">
      <c r="D3" s="44" t="s">
        <v>242</v>
      </c>
    </row>
    <row r="4" spans="1:5" ht="28.5">
      <c r="A4" s="118" t="s">
        <v>169</v>
      </c>
      <c r="B4" s="172" t="s">
        <v>481</v>
      </c>
      <c r="C4" s="118" t="s">
        <v>201</v>
      </c>
      <c r="D4" s="173" t="s">
        <v>267</v>
      </c>
      <c r="E4" s="118" t="s">
        <v>268</v>
      </c>
    </row>
    <row r="5" spans="1:5" ht="14.25">
      <c r="A5" s="178" t="s">
        <v>65</v>
      </c>
      <c r="B5" s="178" t="s">
        <v>696</v>
      </c>
      <c r="C5" s="231"/>
      <c r="D5" s="231"/>
      <c r="E5" s="231"/>
    </row>
    <row r="6" spans="1:5" ht="14.25">
      <c r="A6" s="178" t="s">
        <v>66</v>
      </c>
      <c r="B6" s="178" t="s">
        <v>696</v>
      </c>
      <c r="C6" s="231"/>
      <c r="D6" s="231"/>
      <c r="E6" s="231"/>
    </row>
    <row r="7" spans="1:5" ht="14.25">
      <c r="A7" s="178" t="s">
        <v>67</v>
      </c>
      <c r="B7" s="178" t="s">
        <v>696</v>
      </c>
      <c r="C7" s="231"/>
      <c r="D7" s="231"/>
      <c r="E7" s="231"/>
    </row>
    <row r="8" spans="1:5" ht="14.25">
      <c r="A8" s="178" t="s">
        <v>68</v>
      </c>
      <c r="B8" s="178" t="s">
        <v>696</v>
      </c>
      <c r="C8" s="231"/>
      <c r="D8" s="231"/>
      <c r="E8" s="231"/>
    </row>
    <row r="9" spans="1:5" s="350" customFormat="1" ht="14.25">
      <c r="A9" s="55" t="s">
        <v>16</v>
      </c>
      <c r="B9" s="66" t="s">
        <v>696</v>
      </c>
      <c r="C9" s="233">
        <v>78000000</v>
      </c>
      <c r="D9" s="233">
        <v>85755690</v>
      </c>
      <c r="E9" s="233">
        <v>85112319</v>
      </c>
    </row>
    <row r="10" spans="1:5" ht="14.25">
      <c r="A10" s="178" t="s">
        <v>17</v>
      </c>
      <c r="B10" s="179" t="s">
        <v>697</v>
      </c>
      <c r="C10" s="231">
        <v>65000000</v>
      </c>
      <c r="D10" s="231">
        <v>65000000</v>
      </c>
      <c r="E10" s="231">
        <v>73525968</v>
      </c>
    </row>
    <row r="11" spans="1:5" ht="28.5">
      <c r="A11" s="289" t="s">
        <v>698</v>
      </c>
      <c r="B11" s="289" t="s">
        <v>697</v>
      </c>
      <c r="C11" s="291">
        <v>65000000</v>
      </c>
      <c r="D11" s="291">
        <v>65000000</v>
      </c>
      <c r="E11" s="291">
        <f>SUM(E10)</f>
        <v>73525968</v>
      </c>
    </row>
    <row r="12" spans="1:5" ht="28.5">
      <c r="A12" s="289" t="s">
        <v>699</v>
      </c>
      <c r="B12" s="289" t="s">
        <v>697</v>
      </c>
      <c r="C12" s="231"/>
      <c r="D12" s="231"/>
      <c r="E12" s="231"/>
    </row>
    <row r="13" spans="1:5" ht="14.25">
      <c r="A13" s="181" t="s">
        <v>911</v>
      </c>
      <c r="B13" s="181" t="s">
        <v>700</v>
      </c>
      <c r="C13" s="231"/>
      <c r="D13" s="231"/>
      <c r="E13" s="231"/>
    </row>
    <row r="14" spans="1:5" ht="14.25">
      <c r="A14" s="178" t="s">
        <v>19</v>
      </c>
      <c r="B14" s="179" t="s">
        <v>703</v>
      </c>
      <c r="C14" s="231">
        <v>19000000</v>
      </c>
      <c r="D14" s="231">
        <v>19000000</v>
      </c>
      <c r="E14" s="231">
        <v>21939360</v>
      </c>
    </row>
    <row r="15" spans="1:5" ht="28.5">
      <c r="A15" s="289" t="s">
        <v>704</v>
      </c>
      <c r="B15" s="289" t="s">
        <v>703</v>
      </c>
      <c r="C15" s="291"/>
      <c r="D15" s="291"/>
      <c r="E15" s="291">
        <v>0</v>
      </c>
    </row>
    <row r="16" spans="1:5" ht="14.25">
      <c r="A16" s="289" t="s">
        <v>705</v>
      </c>
      <c r="B16" s="289" t="s">
        <v>703</v>
      </c>
      <c r="C16" s="231">
        <v>19000000</v>
      </c>
      <c r="D16" s="231">
        <v>19000000</v>
      </c>
      <c r="E16" s="231">
        <v>21939360</v>
      </c>
    </row>
    <row r="17" spans="1:5" ht="14.25">
      <c r="A17" s="289" t="s">
        <v>706</v>
      </c>
      <c r="B17" s="289" t="s">
        <v>703</v>
      </c>
      <c r="C17" s="231">
        <v>0</v>
      </c>
      <c r="D17" s="231">
        <v>0</v>
      </c>
      <c r="E17" s="231">
        <v>0</v>
      </c>
    </row>
    <row r="18" spans="1:5" ht="14.25">
      <c r="A18" s="289" t="s">
        <v>707</v>
      </c>
      <c r="B18" s="289" t="s">
        <v>703</v>
      </c>
      <c r="C18" s="231">
        <v>0</v>
      </c>
      <c r="D18" s="231">
        <v>0</v>
      </c>
      <c r="E18" s="231">
        <v>0</v>
      </c>
    </row>
    <row r="19" spans="1:5" ht="14.25">
      <c r="A19" s="178" t="s">
        <v>69</v>
      </c>
      <c r="B19" s="179" t="s">
        <v>708</v>
      </c>
      <c r="C19" s="231">
        <v>2000000</v>
      </c>
      <c r="D19" s="231">
        <v>2000000</v>
      </c>
      <c r="E19" s="231">
        <v>1253600</v>
      </c>
    </row>
    <row r="20" spans="1:5" ht="14.25">
      <c r="A20" s="289" t="s">
        <v>709</v>
      </c>
      <c r="B20" s="289" t="s">
        <v>708</v>
      </c>
      <c r="C20" s="291">
        <v>2000000</v>
      </c>
      <c r="D20" s="291">
        <v>2000000</v>
      </c>
      <c r="E20" s="291">
        <v>1253600</v>
      </c>
    </row>
    <row r="21" spans="1:5" ht="14.25">
      <c r="A21" s="289" t="s">
        <v>710</v>
      </c>
      <c r="B21" s="289" t="s">
        <v>708</v>
      </c>
      <c r="C21" s="231"/>
      <c r="D21" s="231"/>
      <c r="E21" s="231"/>
    </row>
    <row r="22" spans="1:5" s="350" customFormat="1" ht="14.25">
      <c r="A22" s="55" t="s">
        <v>48</v>
      </c>
      <c r="B22" s="66" t="s">
        <v>711</v>
      </c>
      <c r="C22" s="233">
        <f>SUM(C11+C14+C19)</f>
        <v>86000000</v>
      </c>
      <c r="D22" s="233">
        <f>SUM(D11+D14+D19)</f>
        <v>86000000</v>
      </c>
      <c r="E22" s="233">
        <f>SUM(E11+E14+E19)</f>
        <v>96718928</v>
      </c>
    </row>
    <row r="23" spans="1:5" ht="14.25">
      <c r="A23" s="178" t="s">
        <v>70</v>
      </c>
      <c r="B23" s="178" t="s">
        <v>712</v>
      </c>
      <c r="C23" s="231"/>
      <c r="D23" s="231"/>
      <c r="E23" s="231"/>
    </row>
    <row r="24" spans="1:5" ht="14.25">
      <c r="A24" s="178" t="s">
        <v>71</v>
      </c>
      <c r="B24" s="178" t="s">
        <v>712</v>
      </c>
      <c r="C24" s="231"/>
      <c r="D24" s="231"/>
      <c r="E24" s="231">
        <v>623500</v>
      </c>
    </row>
    <row r="25" spans="1:5" ht="14.25">
      <c r="A25" s="178" t="s">
        <v>72</v>
      </c>
      <c r="B25" s="178" t="s">
        <v>712</v>
      </c>
      <c r="C25" s="231"/>
      <c r="D25" s="231"/>
      <c r="E25" s="231"/>
    </row>
    <row r="26" spans="1:5" ht="14.25">
      <c r="A26" s="178" t="s">
        <v>73</v>
      </c>
      <c r="B26" s="178" t="s">
        <v>712</v>
      </c>
      <c r="C26" s="231"/>
      <c r="D26" s="231"/>
      <c r="E26" s="231"/>
    </row>
    <row r="27" spans="1:5" ht="14.25">
      <c r="A27" s="178" t="s">
        <v>74</v>
      </c>
      <c r="B27" s="178" t="s">
        <v>712</v>
      </c>
      <c r="C27" s="231"/>
      <c r="D27" s="231"/>
      <c r="E27" s="231"/>
    </row>
    <row r="28" spans="1:5" ht="14.25">
      <c r="A28" s="178" t="s">
        <v>75</v>
      </c>
      <c r="B28" s="178" t="s">
        <v>712</v>
      </c>
      <c r="C28" s="231"/>
      <c r="D28" s="231"/>
      <c r="E28" s="231"/>
    </row>
    <row r="29" spans="1:5" ht="14.25">
      <c r="A29" s="178" t="s">
        <v>76</v>
      </c>
      <c r="B29" s="178" t="s">
        <v>712</v>
      </c>
      <c r="C29" s="231"/>
      <c r="D29" s="231"/>
      <c r="E29" s="231"/>
    </row>
    <row r="30" spans="1:5" ht="14.25">
      <c r="A30" s="178" t="s">
        <v>16</v>
      </c>
      <c r="B30" s="178" t="s">
        <v>712</v>
      </c>
      <c r="C30" s="231"/>
      <c r="D30" s="231"/>
      <c r="E30" s="231">
        <v>979886</v>
      </c>
    </row>
    <row r="31" spans="1:5" ht="28.5">
      <c r="A31" s="178" t="s">
        <v>77</v>
      </c>
      <c r="B31" s="178" t="s">
        <v>712</v>
      </c>
      <c r="C31" s="231"/>
      <c r="D31" s="231"/>
      <c r="E31" s="231">
        <v>667056</v>
      </c>
    </row>
    <row r="32" spans="1:7" ht="14.25">
      <c r="A32" s="178" t="s">
        <v>912</v>
      </c>
      <c r="B32" s="178" t="s">
        <v>712</v>
      </c>
      <c r="C32" s="231"/>
      <c r="D32" s="231"/>
      <c r="E32" s="231">
        <v>1370041</v>
      </c>
      <c r="G32" s="60"/>
    </row>
    <row r="33" spans="1:5" ht="14.25">
      <c r="A33" s="178" t="s">
        <v>78</v>
      </c>
      <c r="B33" s="178" t="s">
        <v>712</v>
      </c>
      <c r="C33" s="231"/>
      <c r="D33" s="231"/>
      <c r="E33" s="231">
        <v>20197</v>
      </c>
    </row>
    <row r="34" spans="1:7" s="350" customFormat="1" ht="14.25">
      <c r="A34" s="55" t="s">
        <v>21</v>
      </c>
      <c r="B34" s="66" t="s">
        <v>712</v>
      </c>
      <c r="C34" s="233">
        <f>SUM(C23:C33)</f>
        <v>0</v>
      </c>
      <c r="D34" s="233">
        <v>0</v>
      </c>
      <c r="E34" s="233">
        <f>SUM(E23:E33)</f>
        <v>3660680</v>
      </c>
      <c r="F34" s="304"/>
      <c r="G34" s="30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3"/>
  <sheetViews>
    <sheetView view="pageBreakPreview" zoomScaleSheetLayoutView="100" workbookViewId="0" topLeftCell="A103">
      <selection activeCell="C124" sqref="C124"/>
    </sheetView>
  </sheetViews>
  <sheetFormatPr defaultColWidth="9.140625" defaultRowHeight="15"/>
  <cols>
    <col min="1" max="1" width="83.421875" style="79" customWidth="1"/>
    <col min="2" max="2" width="9.140625" style="79" customWidth="1"/>
    <col min="3" max="3" width="12.421875" style="79" customWidth="1"/>
    <col min="4" max="4" width="12.7109375" style="79" customWidth="1"/>
    <col min="5" max="5" width="12.28125" style="79" bestFit="1" customWidth="1"/>
    <col min="6" max="7" width="10.28125" style="79" customWidth="1"/>
    <col min="8" max="8" width="11.28125" style="79" customWidth="1"/>
    <col min="9" max="9" width="12.57421875" style="79" customWidth="1"/>
    <col min="10" max="11" width="12.00390625" style="79" customWidth="1"/>
    <col min="12" max="16384" width="9.140625" style="79" customWidth="1"/>
  </cols>
  <sheetData>
    <row r="1" spans="1:11" ht="21" customHeight="1">
      <c r="A1" s="479" t="s">
        <v>939</v>
      </c>
      <c r="B1" s="480"/>
      <c r="C1" s="480"/>
      <c r="D1" s="480"/>
      <c r="E1" s="480"/>
      <c r="F1" s="480"/>
      <c r="G1" s="480"/>
      <c r="H1" s="480"/>
      <c r="I1" s="481"/>
      <c r="J1" s="482"/>
      <c r="K1" s="482"/>
    </row>
    <row r="2" spans="1:11" ht="18.75" customHeight="1">
      <c r="A2" s="483" t="s">
        <v>900</v>
      </c>
      <c r="B2" s="480"/>
      <c r="C2" s="480"/>
      <c r="D2" s="480"/>
      <c r="E2" s="480"/>
      <c r="F2" s="480"/>
      <c r="G2" s="480"/>
      <c r="H2" s="480"/>
      <c r="I2" s="481"/>
      <c r="J2" s="482"/>
      <c r="K2" s="482"/>
    </row>
    <row r="3" spans="1:9" ht="15">
      <c r="A3" s="80"/>
      <c r="I3" s="79" t="s">
        <v>219</v>
      </c>
    </row>
    <row r="4" ht="15">
      <c r="A4" s="81" t="s">
        <v>203</v>
      </c>
    </row>
    <row r="5" spans="1:11" ht="25.5" customHeight="1">
      <c r="A5" s="484" t="s">
        <v>480</v>
      </c>
      <c r="B5" s="486" t="s">
        <v>481</v>
      </c>
      <c r="C5" s="488" t="s">
        <v>114</v>
      </c>
      <c r="D5" s="489"/>
      <c r="E5" s="490"/>
      <c r="F5" s="488" t="s">
        <v>115</v>
      </c>
      <c r="G5" s="489"/>
      <c r="H5" s="490"/>
      <c r="I5" s="491" t="s">
        <v>198</v>
      </c>
      <c r="J5" s="492"/>
      <c r="K5" s="492"/>
    </row>
    <row r="6" spans="1:11" ht="30.75">
      <c r="A6" s="485"/>
      <c r="B6" s="487"/>
      <c r="C6" s="82" t="s">
        <v>201</v>
      </c>
      <c r="D6" s="82" t="s">
        <v>267</v>
      </c>
      <c r="E6" s="83" t="s">
        <v>268</v>
      </c>
      <c r="F6" s="82" t="s">
        <v>201</v>
      </c>
      <c r="G6" s="82" t="s">
        <v>267</v>
      </c>
      <c r="H6" s="83" t="s">
        <v>268</v>
      </c>
      <c r="I6" s="82" t="s">
        <v>201</v>
      </c>
      <c r="J6" s="82" t="s">
        <v>267</v>
      </c>
      <c r="K6" s="83" t="s">
        <v>268</v>
      </c>
    </row>
    <row r="7" spans="1:11" ht="15">
      <c r="A7" s="84" t="s">
        <v>482</v>
      </c>
      <c r="B7" s="85" t="s">
        <v>483</v>
      </c>
      <c r="C7" s="86">
        <v>59338488</v>
      </c>
      <c r="D7" s="86">
        <v>48118488</v>
      </c>
      <c r="E7" s="87">
        <v>48105625</v>
      </c>
      <c r="F7" s="87"/>
      <c r="G7" s="87"/>
      <c r="H7" s="87"/>
      <c r="I7" s="86">
        <f>C7+F7</f>
        <v>59338488</v>
      </c>
      <c r="J7" s="86">
        <f>SUM(D7+G7)</f>
        <v>48118488</v>
      </c>
      <c r="K7" s="87">
        <f>SUM(E7+H7)</f>
        <v>48105625</v>
      </c>
    </row>
    <row r="8" spans="1:11" ht="13.5" customHeight="1">
      <c r="A8" s="84" t="s">
        <v>484</v>
      </c>
      <c r="B8" s="88" t="s">
        <v>485</v>
      </c>
      <c r="C8" s="86"/>
      <c r="D8" s="86"/>
      <c r="E8" s="87"/>
      <c r="F8" s="87"/>
      <c r="G8" s="87"/>
      <c r="H8" s="87"/>
      <c r="I8" s="86">
        <f aca="true" t="shared" si="0" ref="I8:I71">C8+F8</f>
        <v>0</v>
      </c>
      <c r="J8" s="86">
        <f>SUM(D8+G8)</f>
        <v>0</v>
      </c>
      <c r="K8" s="87">
        <f>SUM(E8+H8)</f>
        <v>0</v>
      </c>
    </row>
    <row r="9" spans="1:11" ht="15.75" customHeight="1">
      <c r="A9" s="84" t="s">
        <v>486</v>
      </c>
      <c r="B9" s="88" t="s">
        <v>487</v>
      </c>
      <c r="C9" s="86">
        <v>3100000</v>
      </c>
      <c r="D9" s="86">
        <v>8950000</v>
      </c>
      <c r="E9" s="87">
        <v>8946085</v>
      </c>
      <c r="F9" s="87"/>
      <c r="G9" s="87"/>
      <c r="H9" s="87"/>
      <c r="I9" s="86">
        <f t="shared" si="0"/>
        <v>3100000</v>
      </c>
      <c r="J9" s="86">
        <f aca="true" t="shared" si="1" ref="J9:J72">SUM(D9+G9)</f>
        <v>8950000</v>
      </c>
      <c r="K9" s="87">
        <f aca="true" t="shared" si="2" ref="K9:K72">SUM(E9+H9)</f>
        <v>8946085</v>
      </c>
    </row>
    <row r="10" spans="1:11" ht="14.25" customHeight="1">
      <c r="A10" s="89" t="s">
        <v>488</v>
      </c>
      <c r="B10" s="88" t="s">
        <v>489</v>
      </c>
      <c r="C10" s="86"/>
      <c r="D10" s="86">
        <v>710000</v>
      </c>
      <c r="E10" s="87">
        <v>708370</v>
      </c>
      <c r="F10" s="87"/>
      <c r="G10" s="87"/>
      <c r="H10" s="87"/>
      <c r="I10" s="86">
        <f t="shared" si="0"/>
        <v>0</v>
      </c>
      <c r="J10" s="86">
        <f t="shared" si="1"/>
        <v>710000</v>
      </c>
      <c r="K10" s="87">
        <f t="shared" si="2"/>
        <v>708370</v>
      </c>
    </row>
    <row r="11" spans="1:11" ht="16.5" customHeight="1">
      <c r="A11" s="89" t="s">
        <v>490</v>
      </c>
      <c r="B11" s="88" t="s">
        <v>491</v>
      </c>
      <c r="C11" s="86"/>
      <c r="D11" s="86"/>
      <c r="E11" s="87"/>
      <c r="F11" s="87"/>
      <c r="G11" s="87"/>
      <c r="H11" s="87"/>
      <c r="I11" s="86">
        <f t="shared" si="0"/>
        <v>0</v>
      </c>
      <c r="J11" s="86">
        <f t="shared" si="1"/>
        <v>0</v>
      </c>
      <c r="K11" s="87">
        <f t="shared" si="2"/>
        <v>0</v>
      </c>
    </row>
    <row r="12" spans="1:11" ht="15">
      <c r="A12" s="89" t="s">
        <v>492</v>
      </c>
      <c r="B12" s="88" t="s">
        <v>493</v>
      </c>
      <c r="C12" s="86"/>
      <c r="D12" s="86">
        <v>3200000</v>
      </c>
      <c r="E12" s="87">
        <v>3096393</v>
      </c>
      <c r="F12" s="87"/>
      <c r="G12" s="87"/>
      <c r="H12" s="87"/>
      <c r="I12" s="86">
        <f t="shared" si="0"/>
        <v>0</v>
      </c>
      <c r="J12" s="86">
        <f t="shared" si="1"/>
        <v>3200000</v>
      </c>
      <c r="K12" s="87">
        <f t="shared" si="2"/>
        <v>3096393</v>
      </c>
    </row>
    <row r="13" spans="1:11" ht="15">
      <c r="A13" s="89" t="s">
        <v>494</v>
      </c>
      <c r="B13" s="88" t="s">
        <v>495</v>
      </c>
      <c r="C13" s="86">
        <v>3200000</v>
      </c>
      <c r="D13" s="86">
        <v>2750000</v>
      </c>
      <c r="E13" s="87">
        <v>2289146</v>
      </c>
      <c r="F13" s="87"/>
      <c r="G13" s="87"/>
      <c r="H13" s="87"/>
      <c r="I13" s="86">
        <f t="shared" si="0"/>
        <v>3200000</v>
      </c>
      <c r="J13" s="86">
        <f t="shared" si="1"/>
        <v>2750000</v>
      </c>
      <c r="K13" s="87">
        <f t="shared" si="2"/>
        <v>2289146</v>
      </c>
    </row>
    <row r="14" spans="1:11" ht="15">
      <c r="A14" s="89" t="s">
        <v>496</v>
      </c>
      <c r="B14" s="88" t="s">
        <v>497</v>
      </c>
      <c r="C14" s="86">
        <v>150000</v>
      </c>
      <c r="D14" s="86">
        <v>250000</v>
      </c>
      <c r="E14" s="87">
        <v>241148</v>
      </c>
      <c r="F14" s="87"/>
      <c r="G14" s="87"/>
      <c r="H14" s="87"/>
      <c r="I14" s="86">
        <f t="shared" si="0"/>
        <v>150000</v>
      </c>
      <c r="J14" s="86">
        <f t="shared" si="1"/>
        <v>250000</v>
      </c>
      <c r="K14" s="87">
        <f t="shared" si="2"/>
        <v>241148</v>
      </c>
    </row>
    <row r="15" spans="1:11" ht="15">
      <c r="A15" s="90" t="s">
        <v>498</v>
      </c>
      <c r="B15" s="88" t="s">
        <v>499</v>
      </c>
      <c r="C15" s="86">
        <v>300000</v>
      </c>
      <c r="D15" s="86">
        <v>260000</v>
      </c>
      <c r="E15" s="87">
        <v>135422</v>
      </c>
      <c r="F15" s="87"/>
      <c r="G15" s="87"/>
      <c r="H15" s="87"/>
      <c r="I15" s="86">
        <f t="shared" si="0"/>
        <v>300000</v>
      </c>
      <c r="J15" s="86">
        <f t="shared" si="1"/>
        <v>260000</v>
      </c>
      <c r="K15" s="87">
        <f t="shared" si="2"/>
        <v>135422</v>
      </c>
    </row>
    <row r="16" spans="1:11" ht="15">
      <c r="A16" s="90" t="s">
        <v>500</v>
      </c>
      <c r="B16" s="88" t="s">
        <v>501</v>
      </c>
      <c r="C16" s="86">
        <v>720000</v>
      </c>
      <c r="D16" s="86">
        <v>120000</v>
      </c>
      <c r="E16" s="87">
        <v>114040</v>
      </c>
      <c r="F16" s="87"/>
      <c r="G16" s="87"/>
      <c r="H16" s="87"/>
      <c r="I16" s="86">
        <f t="shared" si="0"/>
        <v>720000</v>
      </c>
      <c r="J16" s="86">
        <f t="shared" si="1"/>
        <v>120000</v>
      </c>
      <c r="K16" s="87">
        <f t="shared" si="2"/>
        <v>114040</v>
      </c>
    </row>
    <row r="17" spans="1:11" ht="14.25" customHeight="1">
      <c r="A17" s="90" t="s">
        <v>502</v>
      </c>
      <c r="B17" s="88" t="s">
        <v>503</v>
      </c>
      <c r="C17" s="86"/>
      <c r="D17" s="86"/>
      <c r="E17" s="87"/>
      <c r="F17" s="87"/>
      <c r="G17" s="87"/>
      <c r="H17" s="87"/>
      <c r="I17" s="86">
        <f t="shared" si="0"/>
        <v>0</v>
      </c>
      <c r="J17" s="86">
        <f t="shared" si="1"/>
        <v>0</v>
      </c>
      <c r="K17" s="87">
        <f t="shared" si="2"/>
        <v>0</v>
      </c>
    </row>
    <row r="18" spans="1:11" ht="18.75" customHeight="1">
      <c r="A18" s="90" t="s">
        <v>504</v>
      </c>
      <c r="B18" s="88" t="s">
        <v>505</v>
      </c>
      <c r="C18" s="86"/>
      <c r="D18" s="86"/>
      <c r="E18" s="87"/>
      <c r="F18" s="87"/>
      <c r="G18" s="87"/>
      <c r="H18" s="87"/>
      <c r="I18" s="86">
        <f t="shared" si="0"/>
        <v>0</v>
      </c>
      <c r="J18" s="86">
        <f t="shared" si="1"/>
        <v>0</v>
      </c>
      <c r="K18" s="87">
        <f t="shared" si="2"/>
        <v>0</v>
      </c>
    </row>
    <row r="19" spans="1:11" ht="15">
      <c r="A19" s="90" t="s">
        <v>847</v>
      </c>
      <c r="B19" s="88" t="s">
        <v>506</v>
      </c>
      <c r="C19" s="86"/>
      <c r="D19" s="86">
        <v>750000</v>
      </c>
      <c r="E19" s="87">
        <v>749703</v>
      </c>
      <c r="F19" s="87"/>
      <c r="G19" s="87"/>
      <c r="H19" s="87"/>
      <c r="I19" s="86">
        <f t="shared" si="0"/>
        <v>0</v>
      </c>
      <c r="J19" s="86">
        <f t="shared" si="1"/>
        <v>750000</v>
      </c>
      <c r="K19" s="87">
        <f t="shared" si="2"/>
        <v>749703</v>
      </c>
    </row>
    <row r="20" spans="1:11" ht="15">
      <c r="A20" s="91" t="s">
        <v>785</v>
      </c>
      <c r="B20" s="92" t="s">
        <v>507</v>
      </c>
      <c r="C20" s="93">
        <f aca="true" t="shared" si="3" ref="C20:H20">SUM(C7:C19)</f>
        <v>66808488</v>
      </c>
      <c r="D20" s="93">
        <f>SUM(D7:D19)</f>
        <v>65108488</v>
      </c>
      <c r="E20" s="93">
        <f t="shared" si="3"/>
        <v>64385932</v>
      </c>
      <c r="F20" s="93">
        <f t="shared" si="3"/>
        <v>0</v>
      </c>
      <c r="G20" s="93">
        <f t="shared" si="3"/>
        <v>0</v>
      </c>
      <c r="H20" s="93">
        <f t="shared" si="3"/>
        <v>0</v>
      </c>
      <c r="I20" s="86">
        <f t="shared" si="0"/>
        <v>66808488</v>
      </c>
      <c r="J20" s="86">
        <f t="shared" si="1"/>
        <v>65108488</v>
      </c>
      <c r="K20" s="87">
        <f t="shared" si="2"/>
        <v>64385932</v>
      </c>
    </row>
    <row r="21" spans="1:11" ht="15">
      <c r="A21" s="90" t="s">
        <v>508</v>
      </c>
      <c r="B21" s="88" t="s">
        <v>509</v>
      </c>
      <c r="C21" s="86"/>
      <c r="D21" s="86"/>
      <c r="E21" s="87"/>
      <c r="F21" s="87"/>
      <c r="G21" s="87"/>
      <c r="H21" s="87"/>
      <c r="I21" s="86">
        <f t="shared" si="0"/>
        <v>0</v>
      </c>
      <c r="J21" s="86">
        <f t="shared" si="1"/>
        <v>0</v>
      </c>
      <c r="K21" s="87">
        <f t="shared" si="2"/>
        <v>0</v>
      </c>
    </row>
    <row r="22" spans="1:11" ht="14.25" customHeight="1">
      <c r="A22" s="90" t="s">
        <v>510</v>
      </c>
      <c r="B22" s="88" t="s">
        <v>511</v>
      </c>
      <c r="C22" s="86">
        <v>2700000</v>
      </c>
      <c r="D22" s="86">
        <v>3930000</v>
      </c>
      <c r="E22" s="87">
        <v>3924476</v>
      </c>
      <c r="F22" s="87"/>
      <c r="G22" s="87"/>
      <c r="H22" s="87"/>
      <c r="I22" s="86">
        <f t="shared" si="0"/>
        <v>2700000</v>
      </c>
      <c r="J22" s="86">
        <f t="shared" si="1"/>
        <v>3930000</v>
      </c>
      <c r="K22" s="87">
        <f t="shared" si="2"/>
        <v>3924476</v>
      </c>
    </row>
    <row r="23" spans="1:11" ht="15">
      <c r="A23" s="94" t="s">
        <v>512</v>
      </c>
      <c r="B23" s="88" t="s">
        <v>513</v>
      </c>
      <c r="C23" s="86"/>
      <c r="D23" s="86">
        <v>470000</v>
      </c>
      <c r="E23" s="87">
        <v>467256</v>
      </c>
      <c r="F23" s="87"/>
      <c r="G23" s="87"/>
      <c r="H23" s="87"/>
      <c r="I23" s="86">
        <f t="shared" si="0"/>
        <v>0</v>
      </c>
      <c r="J23" s="86">
        <f t="shared" si="1"/>
        <v>470000</v>
      </c>
      <c r="K23" s="87">
        <f t="shared" si="2"/>
        <v>467256</v>
      </c>
    </row>
    <row r="24" spans="1:11" ht="15">
      <c r="A24" s="95" t="s">
        <v>786</v>
      </c>
      <c r="B24" s="92" t="s">
        <v>514</v>
      </c>
      <c r="C24" s="93">
        <f aca="true" t="shared" si="4" ref="C24:H24">SUM(C21:C23)</f>
        <v>2700000</v>
      </c>
      <c r="D24" s="93">
        <f t="shared" si="4"/>
        <v>4400000</v>
      </c>
      <c r="E24" s="93">
        <f t="shared" si="4"/>
        <v>4391732</v>
      </c>
      <c r="F24" s="93">
        <f t="shared" si="4"/>
        <v>0</v>
      </c>
      <c r="G24" s="93">
        <f t="shared" si="4"/>
        <v>0</v>
      </c>
      <c r="H24" s="93">
        <f t="shared" si="4"/>
        <v>0</v>
      </c>
      <c r="I24" s="86">
        <f t="shared" si="0"/>
        <v>2700000</v>
      </c>
      <c r="J24" s="86">
        <f t="shared" si="1"/>
        <v>4400000</v>
      </c>
      <c r="K24" s="87">
        <f t="shared" si="2"/>
        <v>4391732</v>
      </c>
    </row>
    <row r="25" spans="1:11" ht="15">
      <c r="A25" s="91" t="s">
        <v>2</v>
      </c>
      <c r="B25" s="92" t="s">
        <v>515</v>
      </c>
      <c r="C25" s="93">
        <f aca="true" t="shared" si="5" ref="C25:H25">SUM(C24,C20)</f>
        <v>69508488</v>
      </c>
      <c r="D25" s="93">
        <f t="shared" si="5"/>
        <v>69508488</v>
      </c>
      <c r="E25" s="93">
        <f t="shared" si="5"/>
        <v>68777664</v>
      </c>
      <c r="F25" s="93">
        <f t="shared" si="5"/>
        <v>0</v>
      </c>
      <c r="G25" s="93">
        <f t="shared" si="5"/>
        <v>0</v>
      </c>
      <c r="H25" s="93">
        <f t="shared" si="5"/>
        <v>0</v>
      </c>
      <c r="I25" s="86">
        <f t="shared" si="0"/>
        <v>69508488</v>
      </c>
      <c r="J25" s="86">
        <f t="shared" si="1"/>
        <v>69508488</v>
      </c>
      <c r="K25" s="87">
        <f t="shared" si="2"/>
        <v>68777664</v>
      </c>
    </row>
    <row r="26" spans="1:11" ht="15">
      <c r="A26" s="95" t="s">
        <v>848</v>
      </c>
      <c r="B26" s="92" t="s">
        <v>516</v>
      </c>
      <c r="C26" s="93">
        <v>14587867</v>
      </c>
      <c r="D26" s="93">
        <v>14587867</v>
      </c>
      <c r="E26" s="96">
        <v>13832063</v>
      </c>
      <c r="F26" s="87"/>
      <c r="G26" s="87"/>
      <c r="H26" s="87"/>
      <c r="I26" s="86">
        <f t="shared" si="0"/>
        <v>14587867</v>
      </c>
      <c r="J26" s="86">
        <f t="shared" si="1"/>
        <v>14587867</v>
      </c>
      <c r="K26" s="87">
        <f t="shared" si="2"/>
        <v>13832063</v>
      </c>
    </row>
    <row r="27" spans="1:11" ht="15">
      <c r="A27" s="90" t="s">
        <v>517</v>
      </c>
      <c r="B27" s="88" t="s">
        <v>518</v>
      </c>
      <c r="C27" s="86">
        <v>700000</v>
      </c>
      <c r="D27" s="86">
        <v>700000</v>
      </c>
      <c r="E27" s="87">
        <v>344775</v>
      </c>
      <c r="F27" s="87"/>
      <c r="G27" s="87"/>
      <c r="H27" s="87"/>
      <c r="I27" s="86">
        <f t="shared" si="0"/>
        <v>700000</v>
      </c>
      <c r="J27" s="86">
        <f t="shared" si="1"/>
        <v>700000</v>
      </c>
      <c r="K27" s="87">
        <f t="shared" si="2"/>
        <v>344775</v>
      </c>
    </row>
    <row r="28" spans="1:11" ht="15">
      <c r="A28" s="90" t="s">
        <v>519</v>
      </c>
      <c r="B28" s="88" t="s">
        <v>520</v>
      </c>
      <c r="C28" s="86">
        <v>2400000</v>
      </c>
      <c r="D28" s="86">
        <v>2400000</v>
      </c>
      <c r="E28" s="87">
        <v>2180426</v>
      </c>
      <c r="F28" s="87"/>
      <c r="G28" s="87"/>
      <c r="H28" s="87"/>
      <c r="I28" s="86">
        <f t="shared" si="0"/>
        <v>2400000</v>
      </c>
      <c r="J28" s="86">
        <f t="shared" si="1"/>
        <v>2400000</v>
      </c>
      <c r="K28" s="87">
        <f t="shared" si="2"/>
        <v>2180426</v>
      </c>
    </row>
    <row r="29" spans="1:11" ht="15">
      <c r="A29" s="90" t="s">
        <v>521</v>
      </c>
      <c r="B29" s="88" t="s">
        <v>522</v>
      </c>
      <c r="C29" s="86"/>
      <c r="D29" s="86"/>
      <c r="E29" s="87"/>
      <c r="F29" s="87"/>
      <c r="G29" s="87"/>
      <c r="H29" s="87"/>
      <c r="I29" s="86">
        <f t="shared" si="0"/>
        <v>0</v>
      </c>
      <c r="J29" s="86">
        <f t="shared" si="1"/>
        <v>0</v>
      </c>
      <c r="K29" s="87">
        <f t="shared" si="2"/>
        <v>0</v>
      </c>
    </row>
    <row r="30" spans="1:11" ht="15">
      <c r="A30" s="95" t="s">
        <v>787</v>
      </c>
      <c r="B30" s="92" t="s">
        <v>523</v>
      </c>
      <c r="C30" s="93">
        <f aca="true" t="shared" si="6" ref="C30:H30">SUM(C27:C29)</f>
        <v>3100000</v>
      </c>
      <c r="D30" s="93">
        <f t="shared" si="6"/>
        <v>3100000</v>
      </c>
      <c r="E30" s="93">
        <f t="shared" si="6"/>
        <v>2525201</v>
      </c>
      <c r="F30" s="93">
        <f t="shared" si="6"/>
        <v>0</v>
      </c>
      <c r="G30" s="93">
        <f t="shared" si="6"/>
        <v>0</v>
      </c>
      <c r="H30" s="93">
        <f t="shared" si="6"/>
        <v>0</v>
      </c>
      <c r="I30" s="86">
        <f t="shared" si="0"/>
        <v>3100000</v>
      </c>
      <c r="J30" s="86">
        <f t="shared" si="1"/>
        <v>3100000</v>
      </c>
      <c r="K30" s="87">
        <f t="shared" si="2"/>
        <v>2525201</v>
      </c>
    </row>
    <row r="31" spans="1:11" ht="15">
      <c r="A31" s="90" t="s">
        <v>524</v>
      </c>
      <c r="B31" s="88" t="s">
        <v>525</v>
      </c>
      <c r="C31" s="86">
        <v>2000000</v>
      </c>
      <c r="D31" s="86">
        <v>2000000</v>
      </c>
      <c r="E31" s="87">
        <v>1419022</v>
      </c>
      <c r="F31" s="87"/>
      <c r="G31" s="87"/>
      <c r="H31" s="87"/>
      <c r="I31" s="86">
        <f t="shared" si="0"/>
        <v>2000000</v>
      </c>
      <c r="J31" s="86">
        <f t="shared" si="1"/>
        <v>2000000</v>
      </c>
      <c r="K31" s="87">
        <f t="shared" si="2"/>
        <v>1419022</v>
      </c>
    </row>
    <row r="32" spans="1:11" ht="15">
      <c r="A32" s="90" t="s">
        <v>526</v>
      </c>
      <c r="B32" s="88" t="s">
        <v>527</v>
      </c>
      <c r="C32" s="86">
        <v>500000</v>
      </c>
      <c r="D32" s="86">
        <v>450000</v>
      </c>
      <c r="E32" s="87">
        <v>307226</v>
      </c>
      <c r="F32" s="87"/>
      <c r="G32" s="87"/>
      <c r="H32" s="87"/>
      <c r="I32" s="86">
        <f t="shared" si="0"/>
        <v>500000</v>
      </c>
      <c r="J32" s="86">
        <f t="shared" si="1"/>
        <v>450000</v>
      </c>
      <c r="K32" s="87">
        <f t="shared" si="2"/>
        <v>307226</v>
      </c>
    </row>
    <row r="33" spans="1:11" ht="15" customHeight="1">
      <c r="A33" s="95" t="s">
        <v>3</v>
      </c>
      <c r="B33" s="92" t="s">
        <v>528</v>
      </c>
      <c r="C33" s="93">
        <f aca="true" t="shared" si="7" ref="C33:H33">SUM(C31:C32)</f>
        <v>2500000</v>
      </c>
      <c r="D33" s="93">
        <f t="shared" si="7"/>
        <v>2450000</v>
      </c>
      <c r="E33" s="93">
        <f t="shared" si="7"/>
        <v>1726248</v>
      </c>
      <c r="F33" s="93">
        <f t="shared" si="7"/>
        <v>0</v>
      </c>
      <c r="G33" s="93">
        <f t="shared" si="7"/>
        <v>0</v>
      </c>
      <c r="H33" s="93">
        <f t="shared" si="7"/>
        <v>0</v>
      </c>
      <c r="I33" s="86">
        <f t="shared" si="0"/>
        <v>2500000</v>
      </c>
      <c r="J33" s="86">
        <f t="shared" si="1"/>
        <v>2450000</v>
      </c>
      <c r="K33" s="87">
        <f t="shared" si="2"/>
        <v>1726248</v>
      </c>
    </row>
    <row r="34" spans="1:11" ht="15">
      <c r="A34" s="90" t="s">
        <v>529</v>
      </c>
      <c r="B34" s="88" t="s">
        <v>530</v>
      </c>
      <c r="C34" s="86">
        <v>2100000</v>
      </c>
      <c r="D34" s="86">
        <v>2500000</v>
      </c>
      <c r="E34" s="87">
        <v>1549723</v>
      </c>
      <c r="F34" s="87"/>
      <c r="G34" s="87"/>
      <c r="H34" s="87"/>
      <c r="I34" s="86">
        <f t="shared" si="0"/>
        <v>2100000</v>
      </c>
      <c r="J34" s="86">
        <f t="shared" si="1"/>
        <v>2500000</v>
      </c>
      <c r="K34" s="87">
        <f t="shared" si="2"/>
        <v>1549723</v>
      </c>
    </row>
    <row r="35" spans="1:11" ht="13.5" customHeight="1">
      <c r="A35" s="90" t="s">
        <v>531</v>
      </c>
      <c r="B35" s="88" t="s">
        <v>532</v>
      </c>
      <c r="C35" s="86"/>
      <c r="D35" s="86"/>
      <c r="E35" s="87"/>
      <c r="F35" s="87"/>
      <c r="G35" s="87"/>
      <c r="H35" s="87"/>
      <c r="I35" s="86">
        <f t="shared" si="0"/>
        <v>0</v>
      </c>
      <c r="J35" s="86">
        <f t="shared" si="1"/>
        <v>0</v>
      </c>
      <c r="K35" s="87">
        <f t="shared" si="2"/>
        <v>0</v>
      </c>
    </row>
    <row r="36" spans="1:11" ht="15" customHeight="1">
      <c r="A36" s="90" t="s">
        <v>849</v>
      </c>
      <c r="B36" s="88" t="s">
        <v>533</v>
      </c>
      <c r="C36" s="86"/>
      <c r="D36" s="86">
        <v>840000</v>
      </c>
      <c r="E36" s="87">
        <v>817561</v>
      </c>
      <c r="F36" s="87"/>
      <c r="G36" s="87"/>
      <c r="H36" s="87"/>
      <c r="I36" s="86">
        <f t="shared" si="0"/>
        <v>0</v>
      </c>
      <c r="J36" s="86">
        <f t="shared" si="1"/>
        <v>840000</v>
      </c>
      <c r="K36" s="87">
        <f t="shared" si="2"/>
        <v>817561</v>
      </c>
    </row>
    <row r="37" spans="1:11" ht="15">
      <c r="A37" s="90" t="s">
        <v>534</v>
      </c>
      <c r="B37" s="88" t="s">
        <v>535</v>
      </c>
      <c r="C37" s="86"/>
      <c r="D37" s="86">
        <v>200000</v>
      </c>
      <c r="E37" s="87">
        <v>168392</v>
      </c>
      <c r="F37" s="87"/>
      <c r="G37" s="87"/>
      <c r="H37" s="87"/>
      <c r="I37" s="86">
        <f t="shared" si="0"/>
        <v>0</v>
      </c>
      <c r="J37" s="86">
        <f t="shared" si="1"/>
        <v>200000</v>
      </c>
      <c r="K37" s="87">
        <f t="shared" si="2"/>
        <v>168392</v>
      </c>
    </row>
    <row r="38" spans="1:11" ht="15">
      <c r="A38" s="97" t="s">
        <v>850</v>
      </c>
      <c r="B38" s="88" t="s">
        <v>536</v>
      </c>
      <c r="C38" s="86"/>
      <c r="D38" s="86"/>
      <c r="E38" s="87"/>
      <c r="F38" s="87"/>
      <c r="G38" s="87"/>
      <c r="H38" s="87"/>
      <c r="I38" s="86">
        <f t="shared" si="0"/>
        <v>0</v>
      </c>
      <c r="J38" s="86">
        <f t="shared" si="1"/>
        <v>0</v>
      </c>
      <c r="K38" s="87">
        <f t="shared" si="2"/>
        <v>0</v>
      </c>
    </row>
    <row r="39" spans="1:11" ht="15">
      <c r="A39" s="94" t="s">
        <v>537</v>
      </c>
      <c r="B39" s="88" t="s">
        <v>538</v>
      </c>
      <c r="C39" s="86">
        <v>3500000</v>
      </c>
      <c r="D39" s="86">
        <v>2410000</v>
      </c>
      <c r="E39" s="87">
        <v>1689800</v>
      </c>
      <c r="F39" s="87"/>
      <c r="G39" s="87"/>
      <c r="H39" s="87"/>
      <c r="I39" s="86">
        <f t="shared" si="0"/>
        <v>3500000</v>
      </c>
      <c r="J39" s="86">
        <f t="shared" si="1"/>
        <v>2410000</v>
      </c>
      <c r="K39" s="87">
        <f t="shared" si="2"/>
        <v>1689800</v>
      </c>
    </row>
    <row r="40" spans="1:11" ht="15">
      <c r="A40" s="90" t="s">
        <v>851</v>
      </c>
      <c r="B40" s="88" t="s">
        <v>539</v>
      </c>
      <c r="C40" s="86">
        <v>5400000</v>
      </c>
      <c r="D40" s="86">
        <v>5100000</v>
      </c>
      <c r="E40" s="87">
        <v>4682115</v>
      </c>
      <c r="F40" s="87"/>
      <c r="G40" s="87"/>
      <c r="H40" s="87"/>
      <c r="I40" s="86">
        <f t="shared" si="0"/>
        <v>5400000</v>
      </c>
      <c r="J40" s="86">
        <f t="shared" si="1"/>
        <v>5100000</v>
      </c>
      <c r="K40" s="87">
        <f t="shared" si="2"/>
        <v>4682115</v>
      </c>
    </row>
    <row r="41" spans="1:11" ht="15">
      <c r="A41" s="95" t="s">
        <v>788</v>
      </c>
      <c r="B41" s="92" t="s">
        <v>540</v>
      </c>
      <c r="C41" s="93">
        <f aca="true" t="shared" si="8" ref="C41:H41">SUM(C34:C40)</f>
        <v>11000000</v>
      </c>
      <c r="D41" s="93">
        <f t="shared" si="8"/>
        <v>11050000</v>
      </c>
      <c r="E41" s="93">
        <v>8879791</v>
      </c>
      <c r="F41" s="93">
        <f t="shared" si="8"/>
        <v>0</v>
      </c>
      <c r="G41" s="93">
        <f t="shared" si="8"/>
        <v>0</v>
      </c>
      <c r="H41" s="93">
        <f t="shared" si="8"/>
        <v>0</v>
      </c>
      <c r="I41" s="86">
        <f t="shared" si="0"/>
        <v>11000000</v>
      </c>
      <c r="J41" s="86">
        <f t="shared" si="1"/>
        <v>11050000</v>
      </c>
      <c r="K41" s="87">
        <f t="shared" si="2"/>
        <v>8879791</v>
      </c>
    </row>
    <row r="42" spans="1:11" ht="15">
      <c r="A42" s="90" t="s">
        <v>541</v>
      </c>
      <c r="B42" s="88" t="s">
        <v>542</v>
      </c>
      <c r="C42" s="86">
        <v>300000</v>
      </c>
      <c r="D42" s="86">
        <v>664295</v>
      </c>
      <c r="E42" s="87">
        <v>249377</v>
      </c>
      <c r="F42" s="87"/>
      <c r="G42" s="87"/>
      <c r="H42" s="87"/>
      <c r="I42" s="86">
        <f t="shared" si="0"/>
        <v>300000</v>
      </c>
      <c r="J42" s="86">
        <f t="shared" si="1"/>
        <v>664295</v>
      </c>
      <c r="K42" s="87">
        <f t="shared" si="2"/>
        <v>249377</v>
      </c>
    </row>
    <row r="43" spans="1:11" ht="15">
      <c r="A43" s="90" t="s">
        <v>543</v>
      </c>
      <c r="B43" s="88" t="s">
        <v>544</v>
      </c>
      <c r="C43" s="86"/>
      <c r="D43" s="86"/>
      <c r="E43" s="87"/>
      <c r="F43" s="87"/>
      <c r="G43" s="87"/>
      <c r="H43" s="87"/>
      <c r="I43" s="86">
        <f t="shared" si="0"/>
        <v>0</v>
      </c>
      <c r="J43" s="86">
        <f t="shared" si="1"/>
        <v>0</v>
      </c>
      <c r="K43" s="87">
        <f t="shared" si="2"/>
        <v>0</v>
      </c>
    </row>
    <row r="44" spans="1:11" ht="15">
      <c r="A44" s="95" t="s">
        <v>789</v>
      </c>
      <c r="B44" s="92" t="s">
        <v>545</v>
      </c>
      <c r="C44" s="93">
        <f aca="true" t="shared" si="9" ref="C44:J44">SUM(C42:C43)</f>
        <v>300000</v>
      </c>
      <c r="D44" s="93">
        <f t="shared" si="9"/>
        <v>664295</v>
      </c>
      <c r="E44" s="93">
        <f t="shared" si="9"/>
        <v>249377</v>
      </c>
      <c r="F44" s="93">
        <f t="shared" si="9"/>
        <v>0</v>
      </c>
      <c r="G44" s="93">
        <f t="shared" si="9"/>
        <v>0</v>
      </c>
      <c r="H44" s="93">
        <f t="shared" si="9"/>
        <v>0</v>
      </c>
      <c r="I44" s="93">
        <f t="shared" si="9"/>
        <v>300000</v>
      </c>
      <c r="J44" s="93">
        <f t="shared" si="9"/>
        <v>664295</v>
      </c>
      <c r="K44" s="87">
        <f t="shared" si="2"/>
        <v>249377</v>
      </c>
    </row>
    <row r="45" spans="1:11" ht="15">
      <c r="A45" s="90" t="s">
        <v>546</v>
      </c>
      <c r="B45" s="88" t="s">
        <v>547</v>
      </c>
      <c r="C45" s="86">
        <v>4563000</v>
      </c>
      <c r="D45" s="86">
        <v>4563000</v>
      </c>
      <c r="E45" s="87">
        <v>2251743</v>
      </c>
      <c r="F45" s="87"/>
      <c r="G45" s="87"/>
      <c r="H45" s="87"/>
      <c r="I45" s="86">
        <f t="shared" si="0"/>
        <v>4563000</v>
      </c>
      <c r="J45" s="86">
        <f t="shared" si="1"/>
        <v>4563000</v>
      </c>
      <c r="K45" s="87">
        <f t="shared" si="2"/>
        <v>2251743</v>
      </c>
    </row>
    <row r="46" spans="1:11" ht="15" customHeight="1">
      <c r="A46" s="90" t="s">
        <v>548</v>
      </c>
      <c r="B46" s="88" t="s">
        <v>549</v>
      </c>
      <c r="C46" s="86"/>
      <c r="D46" s="86"/>
      <c r="E46" s="87"/>
      <c r="F46" s="87"/>
      <c r="G46" s="87"/>
      <c r="H46" s="87"/>
      <c r="I46" s="86">
        <f t="shared" si="0"/>
        <v>0</v>
      </c>
      <c r="J46" s="86">
        <f t="shared" si="1"/>
        <v>0</v>
      </c>
      <c r="K46" s="87">
        <f t="shared" si="2"/>
        <v>0</v>
      </c>
    </row>
    <row r="47" spans="1:11" ht="15" customHeight="1">
      <c r="A47" s="90" t="s">
        <v>852</v>
      </c>
      <c r="B47" s="88" t="s">
        <v>550</v>
      </c>
      <c r="C47" s="86"/>
      <c r="D47" s="86"/>
      <c r="E47" s="87"/>
      <c r="F47" s="87"/>
      <c r="G47" s="87"/>
      <c r="H47" s="87"/>
      <c r="I47" s="86">
        <f t="shared" si="0"/>
        <v>0</v>
      </c>
      <c r="J47" s="86">
        <f t="shared" si="1"/>
        <v>0</v>
      </c>
      <c r="K47" s="87">
        <f t="shared" si="2"/>
        <v>0</v>
      </c>
    </row>
    <row r="48" spans="1:11" ht="14.25" customHeight="1">
      <c r="A48" s="90" t="s">
        <v>853</v>
      </c>
      <c r="B48" s="88" t="s">
        <v>551</v>
      </c>
      <c r="C48" s="86"/>
      <c r="D48" s="86"/>
      <c r="E48" s="87"/>
      <c r="F48" s="87"/>
      <c r="G48" s="87"/>
      <c r="H48" s="87"/>
      <c r="I48" s="86">
        <f t="shared" si="0"/>
        <v>0</v>
      </c>
      <c r="J48" s="86">
        <f t="shared" si="1"/>
        <v>0</v>
      </c>
      <c r="K48" s="87">
        <f t="shared" si="2"/>
        <v>0</v>
      </c>
    </row>
    <row r="49" spans="1:11" ht="15">
      <c r="A49" s="90" t="s">
        <v>552</v>
      </c>
      <c r="B49" s="88" t="s">
        <v>553</v>
      </c>
      <c r="C49" s="86">
        <v>200000</v>
      </c>
      <c r="D49" s="86">
        <v>200000</v>
      </c>
      <c r="E49" s="87">
        <v>28851</v>
      </c>
      <c r="F49" s="87"/>
      <c r="G49" s="87"/>
      <c r="H49" s="87"/>
      <c r="I49" s="86">
        <f t="shared" si="0"/>
        <v>200000</v>
      </c>
      <c r="J49" s="86">
        <f t="shared" si="1"/>
        <v>200000</v>
      </c>
      <c r="K49" s="87">
        <f t="shared" si="2"/>
        <v>28851</v>
      </c>
    </row>
    <row r="50" spans="1:11" ht="15">
      <c r="A50" s="95" t="s">
        <v>790</v>
      </c>
      <c r="B50" s="92" t="s">
        <v>554</v>
      </c>
      <c r="C50" s="93">
        <f aca="true" t="shared" si="10" ref="C50:H50">SUM(C45:C49)</f>
        <v>4763000</v>
      </c>
      <c r="D50" s="93">
        <f t="shared" si="10"/>
        <v>4763000</v>
      </c>
      <c r="E50" s="93">
        <f t="shared" si="10"/>
        <v>2280594</v>
      </c>
      <c r="F50" s="93">
        <f t="shared" si="10"/>
        <v>0</v>
      </c>
      <c r="G50" s="93">
        <f t="shared" si="10"/>
        <v>0</v>
      </c>
      <c r="H50" s="93">
        <f t="shared" si="10"/>
        <v>0</v>
      </c>
      <c r="I50" s="86">
        <f t="shared" si="0"/>
        <v>4763000</v>
      </c>
      <c r="J50" s="86">
        <f t="shared" si="1"/>
        <v>4763000</v>
      </c>
      <c r="K50" s="87">
        <f t="shared" si="2"/>
        <v>2280594</v>
      </c>
    </row>
    <row r="51" spans="1:11" ht="15">
      <c r="A51" s="95" t="s">
        <v>791</v>
      </c>
      <c r="B51" s="92" t="s">
        <v>555</v>
      </c>
      <c r="C51" s="93">
        <f aca="true" t="shared" si="11" ref="C51:H51">SUM(C30+C33+C41+C44+C50)</f>
        <v>21663000</v>
      </c>
      <c r="D51" s="93">
        <f t="shared" si="11"/>
        <v>22027295</v>
      </c>
      <c r="E51" s="93">
        <f t="shared" si="11"/>
        <v>15661211</v>
      </c>
      <c r="F51" s="93">
        <f t="shared" si="11"/>
        <v>0</v>
      </c>
      <c r="G51" s="93">
        <f t="shared" si="11"/>
        <v>0</v>
      </c>
      <c r="H51" s="93">
        <f t="shared" si="11"/>
        <v>0</v>
      </c>
      <c r="I51" s="86">
        <f t="shared" si="0"/>
        <v>21663000</v>
      </c>
      <c r="J51" s="86">
        <f t="shared" si="1"/>
        <v>22027295</v>
      </c>
      <c r="K51" s="87">
        <f t="shared" si="2"/>
        <v>15661211</v>
      </c>
    </row>
    <row r="52" spans="1:11" ht="9.75" customHeight="1">
      <c r="A52" s="41" t="s">
        <v>556</v>
      </c>
      <c r="B52" s="88" t="s">
        <v>557</v>
      </c>
      <c r="C52" s="86"/>
      <c r="D52" s="86"/>
      <c r="E52" s="87"/>
      <c r="F52" s="87"/>
      <c r="G52" s="87"/>
      <c r="H52" s="87"/>
      <c r="I52" s="86">
        <f t="shared" si="0"/>
        <v>0</v>
      </c>
      <c r="J52" s="86">
        <f t="shared" si="1"/>
        <v>0</v>
      </c>
      <c r="K52" s="87">
        <f t="shared" si="2"/>
        <v>0</v>
      </c>
    </row>
    <row r="53" spans="1:11" ht="9.75" customHeight="1">
      <c r="A53" s="41" t="s">
        <v>792</v>
      </c>
      <c r="B53" s="88" t="s">
        <v>558</v>
      </c>
      <c r="C53" s="86"/>
      <c r="D53" s="86"/>
      <c r="E53" s="87"/>
      <c r="F53" s="87"/>
      <c r="G53" s="87"/>
      <c r="H53" s="87"/>
      <c r="I53" s="86">
        <f t="shared" si="0"/>
        <v>0</v>
      </c>
      <c r="J53" s="86">
        <f t="shared" si="1"/>
        <v>0</v>
      </c>
      <c r="K53" s="87">
        <f t="shared" si="2"/>
        <v>0</v>
      </c>
    </row>
    <row r="54" spans="1:11" ht="9.75" customHeight="1">
      <c r="A54" s="98" t="s">
        <v>854</v>
      </c>
      <c r="B54" s="88" t="s">
        <v>559</v>
      </c>
      <c r="C54" s="86"/>
      <c r="D54" s="86"/>
      <c r="E54" s="87"/>
      <c r="F54" s="87"/>
      <c r="G54" s="87"/>
      <c r="H54" s="87"/>
      <c r="I54" s="86">
        <f t="shared" si="0"/>
        <v>0</v>
      </c>
      <c r="J54" s="86">
        <f t="shared" si="1"/>
        <v>0</v>
      </c>
      <c r="K54" s="87">
        <f t="shared" si="2"/>
        <v>0</v>
      </c>
    </row>
    <row r="55" spans="1:11" ht="9.75" customHeight="1">
      <c r="A55" s="98" t="s">
        <v>855</v>
      </c>
      <c r="B55" s="88" t="s">
        <v>560</v>
      </c>
      <c r="C55" s="86"/>
      <c r="D55" s="86"/>
      <c r="E55" s="87"/>
      <c r="F55" s="87"/>
      <c r="G55" s="87"/>
      <c r="H55" s="87"/>
      <c r="I55" s="86">
        <f t="shared" si="0"/>
        <v>0</v>
      </c>
      <c r="J55" s="86">
        <f t="shared" si="1"/>
        <v>0</v>
      </c>
      <c r="K55" s="87">
        <f t="shared" si="2"/>
        <v>0</v>
      </c>
    </row>
    <row r="56" spans="1:11" ht="15">
      <c r="A56" s="98" t="s">
        <v>856</v>
      </c>
      <c r="B56" s="88" t="s">
        <v>561</v>
      </c>
      <c r="C56" s="86"/>
      <c r="D56" s="86"/>
      <c r="E56" s="87"/>
      <c r="F56" s="87"/>
      <c r="G56" s="87"/>
      <c r="H56" s="87"/>
      <c r="I56" s="86">
        <f t="shared" si="0"/>
        <v>0</v>
      </c>
      <c r="J56" s="86">
        <f t="shared" si="1"/>
        <v>0</v>
      </c>
      <c r="K56" s="87">
        <f t="shared" si="2"/>
        <v>0</v>
      </c>
    </row>
    <row r="57" spans="1:11" ht="15">
      <c r="A57" s="41" t="s">
        <v>857</v>
      </c>
      <c r="B57" s="88" t="s">
        <v>562</v>
      </c>
      <c r="C57" s="86"/>
      <c r="D57" s="86"/>
      <c r="E57" s="87"/>
      <c r="F57" s="87"/>
      <c r="G57" s="87"/>
      <c r="H57" s="87"/>
      <c r="I57" s="86">
        <f t="shared" si="0"/>
        <v>0</v>
      </c>
      <c r="J57" s="86">
        <f t="shared" si="1"/>
        <v>0</v>
      </c>
      <c r="K57" s="87">
        <f t="shared" si="2"/>
        <v>0</v>
      </c>
    </row>
    <row r="58" spans="1:11" ht="15">
      <c r="A58" s="41" t="s">
        <v>858</v>
      </c>
      <c r="B58" s="88" t="s">
        <v>563</v>
      </c>
      <c r="C58" s="86"/>
      <c r="D58" s="86"/>
      <c r="E58" s="87"/>
      <c r="F58" s="87"/>
      <c r="G58" s="87"/>
      <c r="H58" s="87"/>
      <c r="I58" s="86">
        <f t="shared" si="0"/>
        <v>0</v>
      </c>
      <c r="J58" s="86">
        <f t="shared" si="1"/>
        <v>0</v>
      </c>
      <c r="K58" s="87">
        <f t="shared" si="2"/>
        <v>0</v>
      </c>
    </row>
    <row r="59" spans="1:11" ht="15">
      <c r="A59" s="41" t="s">
        <v>859</v>
      </c>
      <c r="B59" s="88" t="s">
        <v>564</v>
      </c>
      <c r="C59" s="86"/>
      <c r="D59" s="86"/>
      <c r="E59" s="87"/>
      <c r="F59" s="87"/>
      <c r="G59" s="87"/>
      <c r="H59" s="87"/>
      <c r="I59" s="86">
        <f t="shared" si="0"/>
        <v>0</v>
      </c>
      <c r="J59" s="86">
        <f t="shared" si="1"/>
        <v>0</v>
      </c>
      <c r="K59" s="87">
        <f t="shared" si="2"/>
        <v>0</v>
      </c>
    </row>
    <row r="60" spans="1:11" ht="15">
      <c r="A60" s="40" t="s">
        <v>821</v>
      </c>
      <c r="B60" s="92" t="s">
        <v>565</v>
      </c>
      <c r="C60" s="93">
        <f aca="true" t="shared" si="12" ref="C60:H60">SUM(C52:C59)</f>
        <v>0</v>
      </c>
      <c r="D60" s="93">
        <f t="shared" si="12"/>
        <v>0</v>
      </c>
      <c r="E60" s="93">
        <f t="shared" si="12"/>
        <v>0</v>
      </c>
      <c r="F60" s="93">
        <f t="shared" si="12"/>
        <v>0</v>
      </c>
      <c r="G60" s="93">
        <f t="shared" si="12"/>
        <v>0</v>
      </c>
      <c r="H60" s="93">
        <f t="shared" si="12"/>
        <v>0</v>
      </c>
      <c r="I60" s="86">
        <f t="shared" si="0"/>
        <v>0</v>
      </c>
      <c r="J60" s="86">
        <f t="shared" si="1"/>
        <v>0</v>
      </c>
      <c r="K60" s="87">
        <f t="shared" si="2"/>
        <v>0</v>
      </c>
    </row>
    <row r="61" spans="1:11" ht="9.75" customHeight="1">
      <c r="A61" s="99" t="s">
        <v>860</v>
      </c>
      <c r="B61" s="88" t="s">
        <v>566</v>
      </c>
      <c r="C61" s="86"/>
      <c r="D61" s="86"/>
      <c r="E61" s="87"/>
      <c r="F61" s="87"/>
      <c r="G61" s="87"/>
      <c r="H61" s="87"/>
      <c r="I61" s="86">
        <f t="shared" si="0"/>
        <v>0</v>
      </c>
      <c r="J61" s="86">
        <f t="shared" si="1"/>
        <v>0</v>
      </c>
      <c r="K61" s="87">
        <f t="shared" si="2"/>
        <v>0</v>
      </c>
    </row>
    <row r="62" spans="1:11" ht="9.75" customHeight="1">
      <c r="A62" s="99" t="s">
        <v>567</v>
      </c>
      <c r="B62" s="88" t="s">
        <v>568</v>
      </c>
      <c r="C62" s="86"/>
      <c r="D62" s="86"/>
      <c r="E62" s="87"/>
      <c r="F62" s="87"/>
      <c r="G62" s="87"/>
      <c r="H62" s="87"/>
      <c r="I62" s="86">
        <f t="shared" si="0"/>
        <v>0</v>
      </c>
      <c r="J62" s="86">
        <f t="shared" si="1"/>
        <v>0</v>
      </c>
      <c r="K62" s="87">
        <f t="shared" si="2"/>
        <v>0</v>
      </c>
    </row>
    <row r="63" spans="1:11" ht="9.75" customHeight="1">
      <c r="A63" s="99" t="s">
        <v>569</v>
      </c>
      <c r="B63" s="88" t="s">
        <v>570</v>
      </c>
      <c r="C63" s="86"/>
      <c r="D63" s="86"/>
      <c r="E63" s="87"/>
      <c r="F63" s="87"/>
      <c r="G63" s="87"/>
      <c r="H63" s="87"/>
      <c r="I63" s="86">
        <f t="shared" si="0"/>
        <v>0</v>
      </c>
      <c r="J63" s="86">
        <f t="shared" si="1"/>
        <v>0</v>
      </c>
      <c r="K63" s="87">
        <f t="shared" si="2"/>
        <v>0</v>
      </c>
    </row>
    <row r="64" spans="1:11" ht="9.75" customHeight="1">
      <c r="A64" s="99" t="s">
        <v>822</v>
      </c>
      <c r="B64" s="88" t="s">
        <v>571</v>
      </c>
      <c r="C64" s="86"/>
      <c r="D64" s="86"/>
      <c r="E64" s="87"/>
      <c r="F64" s="87"/>
      <c r="G64" s="87"/>
      <c r="H64" s="87"/>
      <c r="I64" s="86">
        <f t="shared" si="0"/>
        <v>0</v>
      </c>
      <c r="J64" s="86">
        <f t="shared" si="1"/>
        <v>0</v>
      </c>
      <c r="K64" s="87">
        <f t="shared" si="2"/>
        <v>0</v>
      </c>
    </row>
    <row r="65" spans="1:11" ht="9.75" customHeight="1">
      <c r="A65" s="99" t="s">
        <v>861</v>
      </c>
      <c r="B65" s="88" t="s">
        <v>572</v>
      </c>
      <c r="C65" s="86"/>
      <c r="D65" s="86"/>
      <c r="E65" s="87"/>
      <c r="F65" s="87"/>
      <c r="G65" s="87"/>
      <c r="H65" s="87"/>
      <c r="I65" s="86">
        <f t="shared" si="0"/>
        <v>0</v>
      </c>
      <c r="J65" s="86">
        <f t="shared" si="1"/>
        <v>0</v>
      </c>
      <c r="K65" s="87">
        <f t="shared" si="2"/>
        <v>0</v>
      </c>
    </row>
    <row r="66" spans="1:11" ht="15">
      <c r="A66" s="99" t="s">
        <v>824</v>
      </c>
      <c r="B66" s="88" t="s">
        <v>573</v>
      </c>
      <c r="C66" s="86">
        <v>2000000</v>
      </c>
      <c r="D66" s="86">
        <v>2000000</v>
      </c>
      <c r="E66" s="100">
        <v>0</v>
      </c>
      <c r="F66" s="87"/>
      <c r="G66" s="87"/>
      <c r="H66" s="87"/>
      <c r="I66" s="86">
        <f t="shared" si="0"/>
        <v>2000000</v>
      </c>
      <c r="J66" s="86">
        <f t="shared" si="1"/>
        <v>2000000</v>
      </c>
      <c r="K66" s="87">
        <f t="shared" si="2"/>
        <v>0</v>
      </c>
    </row>
    <row r="67" spans="1:11" ht="30.75">
      <c r="A67" s="99" t="s">
        <v>862</v>
      </c>
      <c r="B67" s="88" t="s">
        <v>574</v>
      </c>
      <c r="C67" s="86"/>
      <c r="D67" s="86"/>
      <c r="E67" s="87"/>
      <c r="F67" s="87"/>
      <c r="G67" s="87"/>
      <c r="H67" s="87"/>
      <c r="I67" s="86">
        <f t="shared" si="0"/>
        <v>0</v>
      </c>
      <c r="J67" s="86">
        <f t="shared" si="1"/>
        <v>0</v>
      </c>
      <c r="K67" s="87">
        <f t="shared" si="2"/>
        <v>0</v>
      </c>
    </row>
    <row r="68" spans="1:11" ht="30.75">
      <c r="A68" s="99" t="s">
        <v>863</v>
      </c>
      <c r="B68" s="88" t="s">
        <v>575</v>
      </c>
      <c r="C68" s="86"/>
      <c r="D68" s="86"/>
      <c r="E68" s="87"/>
      <c r="F68" s="87"/>
      <c r="G68" s="87"/>
      <c r="H68" s="87"/>
      <c r="I68" s="86">
        <f t="shared" si="0"/>
        <v>0</v>
      </c>
      <c r="J68" s="86">
        <f t="shared" si="1"/>
        <v>0</v>
      </c>
      <c r="K68" s="87">
        <f t="shared" si="2"/>
        <v>0</v>
      </c>
    </row>
    <row r="69" spans="1:11" ht="15">
      <c r="A69" s="99" t="s">
        <v>576</v>
      </c>
      <c r="B69" s="88" t="s">
        <v>577</v>
      </c>
      <c r="C69" s="86"/>
      <c r="D69" s="86"/>
      <c r="E69" s="87"/>
      <c r="F69" s="87"/>
      <c r="G69" s="87"/>
      <c r="H69" s="87"/>
      <c r="I69" s="86">
        <f t="shared" si="0"/>
        <v>0</v>
      </c>
      <c r="J69" s="86">
        <f t="shared" si="1"/>
        <v>0</v>
      </c>
      <c r="K69" s="87">
        <f t="shared" si="2"/>
        <v>0</v>
      </c>
    </row>
    <row r="70" spans="1:11" ht="15">
      <c r="A70" s="101" t="s">
        <v>578</v>
      </c>
      <c r="B70" s="88" t="s">
        <v>579</v>
      </c>
      <c r="C70" s="86"/>
      <c r="D70" s="86"/>
      <c r="E70" s="87"/>
      <c r="F70" s="87"/>
      <c r="G70" s="87"/>
      <c r="H70" s="87"/>
      <c r="I70" s="86">
        <f t="shared" si="0"/>
        <v>0</v>
      </c>
      <c r="J70" s="86">
        <f t="shared" si="1"/>
        <v>0</v>
      </c>
      <c r="K70" s="87">
        <f t="shared" si="2"/>
        <v>0</v>
      </c>
    </row>
    <row r="71" spans="1:11" ht="15">
      <c r="A71" s="99" t="s">
        <v>864</v>
      </c>
      <c r="B71" s="88" t="s">
        <v>580</v>
      </c>
      <c r="C71" s="86"/>
      <c r="D71" s="86"/>
      <c r="E71" s="87"/>
      <c r="F71" s="87"/>
      <c r="G71" s="87"/>
      <c r="H71" s="87"/>
      <c r="I71" s="86">
        <f t="shared" si="0"/>
        <v>0</v>
      </c>
      <c r="J71" s="86">
        <f t="shared" si="1"/>
        <v>0</v>
      </c>
      <c r="K71" s="87">
        <f t="shared" si="2"/>
        <v>0</v>
      </c>
    </row>
    <row r="72" spans="1:11" ht="15">
      <c r="A72" s="99" t="s">
        <v>924</v>
      </c>
      <c r="B72" s="88" t="s">
        <v>581</v>
      </c>
      <c r="C72" s="86"/>
      <c r="D72" s="86"/>
      <c r="E72" s="87"/>
      <c r="F72" s="87"/>
      <c r="G72" s="87"/>
      <c r="H72" s="87"/>
      <c r="I72" s="86">
        <f aca="true" t="shared" si="13" ref="I72:I123">C72+F72</f>
        <v>0</v>
      </c>
      <c r="J72" s="86">
        <f t="shared" si="1"/>
        <v>0</v>
      </c>
      <c r="K72" s="87">
        <f t="shared" si="2"/>
        <v>0</v>
      </c>
    </row>
    <row r="73" spans="1:11" ht="15">
      <c r="A73" s="101" t="s">
        <v>166</v>
      </c>
      <c r="B73" s="88" t="s">
        <v>875</v>
      </c>
      <c r="C73" s="86"/>
      <c r="D73" s="86"/>
      <c r="E73" s="87"/>
      <c r="F73" s="87"/>
      <c r="G73" s="87"/>
      <c r="H73" s="87"/>
      <c r="I73" s="86">
        <f t="shared" si="13"/>
        <v>0</v>
      </c>
      <c r="J73" s="86">
        <f aca="true" t="shared" si="14" ref="J73:J124">SUM(D73+G73)</f>
        <v>0</v>
      </c>
      <c r="K73" s="87">
        <f aca="true" t="shared" si="15" ref="K73:K124">SUM(E73+H73)</f>
        <v>0</v>
      </c>
    </row>
    <row r="74" spans="1:11" ht="15">
      <c r="A74" s="101" t="s">
        <v>167</v>
      </c>
      <c r="B74" s="88" t="s">
        <v>875</v>
      </c>
      <c r="C74" s="86"/>
      <c r="D74" s="86"/>
      <c r="E74" s="87"/>
      <c r="F74" s="87"/>
      <c r="G74" s="87"/>
      <c r="H74" s="87"/>
      <c r="I74" s="86">
        <f t="shared" si="13"/>
        <v>0</v>
      </c>
      <c r="J74" s="86">
        <f t="shared" si="14"/>
        <v>0</v>
      </c>
      <c r="K74" s="87">
        <f t="shared" si="15"/>
        <v>0</v>
      </c>
    </row>
    <row r="75" spans="1:11" ht="15">
      <c r="A75" s="101" t="s">
        <v>827</v>
      </c>
      <c r="B75" s="88" t="s">
        <v>582</v>
      </c>
      <c r="C75" s="86">
        <f aca="true" t="shared" si="16" ref="C75:H75">SUM(C61:C74)</f>
        <v>2000000</v>
      </c>
      <c r="D75" s="86">
        <f t="shared" si="16"/>
        <v>2000000</v>
      </c>
      <c r="E75" s="87">
        <f t="shared" si="16"/>
        <v>0</v>
      </c>
      <c r="F75" s="87">
        <f t="shared" si="16"/>
        <v>0</v>
      </c>
      <c r="G75" s="87">
        <f t="shared" si="16"/>
        <v>0</v>
      </c>
      <c r="H75" s="87">
        <f t="shared" si="16"/>
        <v>0</v>
      </c>
      <c r="I75" s="86">
        <f t="shared" si="13"/>
        <v>2000000</v>
      </c>
      <c r="J75" s="86">
        <f t="shared" si="14"/>
        <v>2000000</v>
      </c>
      <c r="K75" s="87">
        <f t="shared" si="15"/>
        <v>0</v>
      </c>
    </row>
    <row r="76" spans="1:11" ht="15">
      <c r="A76" s="101" t="s">
        <v>113</v>
      </c>
      <c r="B76" s="88"/>
      <c r="C76" s="86"/>
      <c r="D76" s="86"/>
      <c r="E76" s="87"/>
      <c r="F76" s="87"/>
      <c r="G76" s="87"/>
      <c r="H76" s="87"/>
      <c r="I76" s="86">
        <f t="shared" si="13"/>
        <v>0</v>
      </c>
      <c r="J76" s="86">
        <f t="shared" si="14"/>
        <v>0</v>
      </c>
      <c r="K76" s="87">
        <f t="shared" si="15"/>
        <v>0</v>
      </c>
    </row>
    <row r="77" spans="1:11" ht="15">
      <c r="A77" s="101" t="s">
        <v>583</v>
      </c>
      <c r="B77" s="88" t="s">
        <v>584</v>
      </c>
      <c r="C77" s="86"/>
      <c r="D77" s="86"/>
      <c r="E77" s="87"/>
      <c r="F77" s="87"/>
      <c r="G77" s="87"/>
      <c r="H77" s="87"/>
      <c r="I77" s="86">
        <f t="shared" si="13"/>
        <v>0</v>
      </c>
      <c r="J77" s="86">
        <f t="shared" si="14"/>
        <v>0</v>
      </c>
      <c r="K77" s="87">
        <f t="shared" si="15"/>
        <v>0</v>
      </c>
    </row>
    <row r="78" spans="1:11" ht="15">
      <c r="A78" s="101" t="s">
        <v>865</v>
      </c>
      <c r="B78" s="88" t="s">
        <v>585</v>
      </c>
      <c r="C78" s="86"/>
      <c r="D78" s="86"/>
      <c r="E78" s="87"/>
      <c r="F78" s="87"/>
      <c r="G78" s="87"/>
      <c r="H78" s="87"/>
      <c r="I78" s="86">
        <f t="shared" si="13"/>
        <v>0</v>
      </c>
      <c r="J78" s="86">
        <f t="shared" si="14"/>
        <v>0</v>
      </c>
      <c r="K78" s="87">
        <f t="shared" si="15"/>
        <v>0</v>
      </c>
    </row>
    <row r="79" spans="1:11" ht="15">
      <c r="A79" s="101" t="s">
        <v>586</v>
      </c>
      <c r="B79" s="88" t="s">
        <v>587</v>
      </c>
      <c r="C79" s="86"/>
      <c r="D79" s="86"/>
      <c r="E79" s="87"/>
      <c r="F79" s="87"/>
      <c r="G79" s="87"/>
      <c r="H79" s="87"/>
      <c r="I79" s="86">
        <f t="shared" si="13"/>
        <v>0</v>
      </c>
      <c r="J79" s="86">
        <f t="shared" si="14"/>
        <v>0</v>
      </c>
      <c r="K79" s="87">
        <f t="shared" si="15"/>
        <v>0</v>
      </c>
    </row>
    <row r="80" spans="1:11" ht="15">
      <c r="A80" s="101" t="s">
        <v>588</v>
      </c>
      <c r="B80" s="88" t="s">
        <v>589</v>
      </c>
      <c r="C80" s="86">
        <v>788000</v>
      </c>
      <c r="D80" s="86">
        <v>788000</v>
      </c>
      <c r="E80" s="87">
        <v>128386</v>
      </c>
      <c r="F80" s="87"/>
      <c r="G80" s="87"/>
      <c r="H80" s="87"/>
      <c r="I80" s="86">
        <f t="shared" si="13"/>
        <v>788000</v>
      </c>
      <c r="J80" s="86">
        <f t="shared" si="14"/>
        <v>788000</v>
      </c>
      <c r="K80" s="87">
        <f t="shared" si="15"/>
        <v>128386</v>
      </c>
    </row>
    <row r="81" spans="1:11" ht="15">
      <c r="A81" s="101" t="s">
        <v>590</v>
      </c>
      <c r="B81" s="88" t="s">
        <v>591</v>
      </c>
      <c r="C81" s="86"/>
      <c r="D81" s="86"/>
      <c r="E81" s="87"/>
      <c r="F81" s="87"/>
      <c r="G81" s="87"/>
      <c r="H81" s="87"/>
      <c r="I81" s="86">
        <f t="shared" si="13"/>
        <v>0</v>
      </c>
      <c r="J81" s="86">
        <f t="shared" si="14"/>
        <v>0</v>
      </c>
      <c r="K81" s="87">
        <f t="shared" si="15"/>
        <v>0</v>
      </c>
    </row>
    <row r="82" spans="1:11" ht="15">
      <c r="A82" s="101" t="s">
        <v>592</v>
      </c>
      <c r="B82" s="88" t="s">
        <v>593</v>
      </c>
      <c r="C82" s="86"/>
      <c r="D82" s="86"/>
      <c r="E82" s="87"/>
      <c r="F82" s="87"/>
      <c r="G82" s="87"/>
      <c r="H82" s="87"/>
      <c r="I82" s="86">
        <f t="shared" si="13"/>
        <v>0</v>
      </c>
      <c r="J82" s="86">
        <f t="shared" si="14"/>
        <v>0</v>
      </c>
      <c r="K82" s="87">
        <f t="shared" si="15"/>
        <v>0</v>
      </c>
    </row>
    <row r="83" spans="1:11" ht="15">
      <c r="A83" s="101" t="s">
        <v>594</v>
      </c>
      <c r="B83" s="88" t="s">
        <v>595</v>
      </c>
      <c r="C83" s="86">
        <v>212000</v>
      </c>
      <c r="D83" s="86">
        <v>212000</v>
      </c>
      <c r="E83" s="87">
        <v>34664</v>
      </c>
      <c r="F83" s="87"/>
      <c r="G83" s="87"/>
      <c r="H83" s="87"/>
      <c r="I83" s="86">
        <f t="shared" si="13"/>
        <v>212000</v>
      </c>
      <c r="J83" s="86">
        <f t="shared" si="14"/>
        <v>212000</v>
      </c>
      <c r="K83" s="87">
        <f t="shared" si="15"/>
        <v>34664</v>
      </c>
    </row>
    <row r="84" spans="1:11" ht="15">
      <c r="A84" s="101" t="s">
        <v>829</v>
      </c>
      <c r="B84" s="88" t="s">
        <v>596</v>
      </c>
      <c r="C84" s="86">
        <f aca="true" t="shared" si="17" ref="C84:H84">SUM(C77:C83)</f>
        <v>1000000</v>
      </c>
      <c r="D84" s="86">
        <f t="shared" si="17"/>
        <v>1000000</v>
      </c>
      <c r="E84" s="87">
        <f t="shared" si="17"/>
        <v>163050</v>
      </c>
      <c r="F84" s="87">
        <f t="shared" si="17"/>
        <v>0</v>
      </c>
      <c r="G84" s="87">
        <f t="shared" si="17"/>
        <v>0</v>
      </c>
      <c r="H84" s="87">
        <f t="shared" si="17"/>
        <v>0</v>
      </c>
      <c r="I84" s="86">
        <f t="shared" si="13"/>
        <v>1000000</v>
      </c>
      <c r="J84" s="86">
        <f t="shared" si="14"/>
        <v>1000000</v>
      </c>
      <c r="K84" s="87">
        <f t="shared" si="15"/>
        <v>163050</v>
      </c>
    </row>
    <row r="85" spans="1:11" ht="15">
      <c r="A85" s="101" t="s">
        <v>597</v>
      </c>
      <c r="B85" s="88" t="s">
        <v>598</v>
      </c>
      <c r="C85" s="86"/>
      <c r="D85" s="86"/>
      <c r="E85" s="87"/>
      <c r="F85" s="87"/>
      <c r="G85" s="87"/>
      <c r="H85" s="87"/>
      <c r="I85" s="86">
        <f t="shared" si="13"/>
        <v>0</v>
      </c>
      <c r="J85" s="86">
        <f t="shared" si="14"/>
        <v>0</v>
      </c>
      <c r="K85" s="87">
        <f t="shared" si="15"/>
        <v>0</v>
      </c>
    </row>
    <row r="86" spans="1:11" ht="15">
      <c r="A86" s="101" t="s">
        <v>599</v>
      </c>
      <c r="B86" s="88" t="s">
        <v>600</v>
      </c>
      <c r="C86" s="86"/>
      <c r="D86" s="86"/>
      <c r="E86" s="87"/>
      <c r="F86" s="87"/>
      <c r="G86" s="87"/>
      <c r="H86" s="87"/>
      <c r="I86" s="86">
        <f t="shared" si="13"/>
        <v>0</v>
      </c>
      <c r="J86" s="86">
        <f t="shared" si="14"/>
        <v>0</v>
      </c>
      <c r="K86" s="87">
        <f t="shared" si="15"/>
        <v>0</v>
      </c>
    </row>
    <row r="87" spans="1:11" ht="15">
      <c r="A87" s="101" t="s">
        <v>601</v>
      </c>
      <c r="B87" s="88" t="s">
        <v>602</v>
      </c>
      <c r="C87" s="86"/>
      <c r="D87" s="86"/>
      <c r="E87" s="87"/>
      <c r="F87" s="87"/>
      <c r="G87" s="87"/>
      <c r="H87" s="87"/>
      <c r="I87" s="86">
        <f t="shared" si="13"/>
        <v>0</v>
      </c>
      <c r="J87" s="86">
        <f t="shared" si="14"/>
        <v>0</v>
      </c>
      <c r="K87" s="87">
        <f t="shared" si="15"/>
        <v>0</v>
      </c>
    </row>
    <row r="88" spans="1:11" ht="15">
      <c r="A88" s="101" t="s">
        <v>603</v>
      </c>
      <c r="B88" s="88" t="s">
        <v>604</v>
      </c>
      <c r="C88" s="86"/>
      <c r="D88" s="86"/>
      <c r="E88" s="87"/>
      <c r="F88" s="87"/>
      <c r="G88" s="87"/>
      <c r="H88" s="87"/>
      <c r="I88" s="86">
        <f t="shared" si="13"/>
        <v>0</v>
      </c>
      <c r="J88" s="86">
        <f t="shared" si="14"/>
        <v>0</v>
      </c>
      <c r="K88" s="87">
        <f t="shared" si="15"/>
        <v>0</v>
      </c>
    </row>
    <row r="89" spans="1:11" ht="15">
      <c r="A89" s="101" t="s">
        <v>830</v>
      </c>
      <c r="B89" s="88" t="s">
        <v>605</v>
      </c>
      <c r="C89" s="86">
        <f aca="true" t="shared" si="18" ref="C89:H89">SUM(C85:C88)</f>
        <v>0</v>
      </c>
      <c r="D89" s="86">
        <f t="shared" si="18"/>
        <v>0</v>
      </c>
      <c r="E89" s="87">
        <f t="shared" si="18"/>
        <v>0</v>
      </c>
      <c r="F89" s="87">
        <f t="shared" si="18"/>
        <v>0</v>
      </c>
      <c r="G89" s="87">
        <f t="shared" si="18"/>
        <v>0</v>
      </c>
      <c r="H89" s="87">
        <f t="shared" si="18"/>
        <v>0</v>
      </c>
      <c r="I89" s="86">
        <f t="shared" si="13"/>
        <v>0</v>
      </c>
      <c r="J89" s="86">
        <f t="shared" si="14"/>
        <v>0</v>
      </c>
      <c r="K89" s="87">
        <f t="shared" si="15"/>
        <v>0</v>
      </c>
    </row>
    <row r="90" spans="1:11" ht="15">
      <c r="A90" s="101" t="s">
        <v>606</v>
      </c>
      <c r="B90" s="88" t="s">
        <v>607</v>
      </c>
      <c r="C90" s="86"/>
      <c r="D90" s="86"/>
      <c r="E90" s="87"/>
      <c r="F90" s="87"/>
      <c r="G90" s="87"/>
      <c r="H90" s="87"/>
      <c r="I90" s="86">
        <f t="shared" si="13"/>
        <v>0</v>
      </c>
      <c r="J90" s="86">
        <f t="shared" si="14"/>
        <v>0</v>
      </c>
      <c r="K90" s="87">
        <f t="shared" si="15"/>
        <v>0</v>
      </c>
    </row>
    <row r="91" spans="1:11" ht="15">
      <c r="A91" s="101" t="s">
        <v>866</v>
      </c>
      <c r="B91" s="88" t="s">
        <v>608</v>
      </c>
      <c r="C91" s="86"/>
      <c r="D91" s="86"/>
      <c r="E91" s="87"/>
      <c r="F91" s="87"/>
      <c r="G91" s="87"/>
      <c r="H91" s="87"/>
      <c r="I91" s="86">
        <f t="shared" si="13"/>
        <v>0</v>
      </c>
      <c r="J91" s="86">
        <f t="shared" si="14"/>
        <v>0</v>
      </c>
      <c r="K91" s="87">
        <f t="shared" si="15"/>
        <v>0</v>
      </c>
    </row>
    <row r="92" spans="1:11" ht="15">
      <c r="A92" s="101" t="s">
        <v>867</v>
      </c>
      <c r="B92" s="88" t="s">
        <v>609</v>
      </c>
      <c r="C92" s="86"/>
      <c r="D92" s="86"/>
      <c r="E92" s="87"/>
      <c r="F92" s="87"/>
      <c r="G92" s="87"/>
      <c r="H92" s="87"/>
      <c r="I92" s="86">
        <f t="shared" si="13"/>
        <v>0</v>
      </c>
      <c r="J92" s="86">
        <f t="shared" si="14"/>
        <v>0</v>
      </c>
      <c r="K92" s="87">
        <f t="shared" si="15"/>
        <v>0</v>
      </c>
    </row>
    <row r="93" spans="1:11" ht="15">
      <c r="A93" s="101" t="s">
        <v>868</v>
      </c>
      <c r="B93" s="88" t="s">
        <v>610</v>
      </c>
      <c r="C93" s="86"/>
      <c r="D93" s="86"/>
      <c r="E93" s="87"/>
      <c r="F93" s="87"/>
      <c r="G93" s="87"/>
      <c r="H93" s="87"/>
      <c r="I93" s="86">
        <f t="shared" si="13"/>
        <v>0</v>
      </c>
      <c r="J93" s="86">
        <f t="shared" si="14"/>
        <v>0</v>
      </c>
      <c r="K93" s="87">
        <f t="shared" si="15"/>
        <v>0</v>
      </c>
    </row>
    <row r="94" spans="1:11" ht="15">
      <c r="A94" s="101" t="s">
        <v>869</v>
      </c>
      <c r="B94" s="88" t="s">
        <v>611</v>
      </c>
      <c r="C94" s="86"/>
      <c r="D94" s="86"/>
      <c r="E94" s="87"/>
      <c r="F94" s="87"/>
      <c r="G94" s="87"/>
      <c r="H94" s="87"/>
      <c r="I94" s="86">
        <f t="shared" si="13"/>
        <v>0</v>
      </c>
      <c r="J94" s="86">
        <f t="shared" si="14"/>
        <v>0</v>
      </c>
      <c r="K94" s="87">
        <f t="shared" si="15"/>
        <v>0</v>
      </c>
    </row>
    <row r="95" spans="1:11" ht="15">
      <c r="A95" s="101" t="s">
        <v>870</v>
      </c>
      <c r="B95" s="88" t="s">
        <v>612</v>
      </c>
      <c r="C95" s="86"/>
      <c r="D95" s="86"/>
      <c r="E95" s="87"/>
      <c r="F95" s="87"/>
      <c r="G95" s="87"/>
      <c r="H95" s="87"/>
      <c r="I95" s="86">
        <f t="shared" si="13"/>
        <v>0</v>
      </c>
      <c r="J95" s="86">
        <f t="shared" si="14"/>
        <v>0</v>
      </c>
      <c r="K95" s="87">
        <f t="shared" si="15"/>
        <v>0</v>
      </c>
    </row>
    <row r="96" spans="1:11" ht="15">
      <c r="A96" s="101" t="s">
        <v>613</v>
      </c>
      <c r="B96" s="88" t="s">
        <v>614</v>
      </c>
      <c r="C96" s="86"/>
      <c r="D96" s="86"/>
      <c r="E96" s="87"/>
      <c r="F96" s="87"/>
      <c r="G96" s="87"/>
      <c r="H96" s="87"/>
      <c r="I96" s="86">
        <f t="shared" si="13"/>
        <v>0</v>
      </c>
      <c r="J96" s="86">
        <f t="shared" si="14"/>
        <v>0</v>
      </c>
      <c r="K96" s="87">
        <f t="shared" si="15"/>
        <v>0</v>
      </c>
    </row>
    <row r="97" spans="1:11" ht="15">
      <c r="A97" s="101" t="s">
        <v>871</v>
      </c>
      <c r="B97" s="88" t="s">
        <v>615</v>
      </c>
      <c r="C97" s="86"/>
      <c r="D97" s="86"/>
      <c r="E97" s="87"/>
      <c r="F97" s="87"/>
      <c r="G97" s="87"/>
      <c r="H97" s="87"/>
      <c r="I97" s="86">
        <f t="shared" si="13"/>
        <v>0</v>
      </c>
      <c r="J97" s="86">
        <f t="shared" si="14"/>
        <v>0</v>
      </c>
      <c r="K97" s="87">
        <f t="shared" si="15"/>
        <v>0</v>
      </c>
    </row>
    <row r="98" spans="1:11" ht="15">
      <c r="A98" s="101" t="s">
        <v>831</v>
      </c>
      <c r="B98" s="88" t="s">
        <v>616</v>
      </c>
      <c r="C98" s="86">
        <f aca="true" t="shared" si="19" ref="C98:H98">SUM(C90:C97)</f>
        <v>0</v>
      </c>
      <c r="D98" s="86">
        <f t="shared" si="19"/>
        <v>0</v>
      </c>
      <c r="E98" s="87">
        <f t="shared" si="19"/>
        <v>0</v>
      </c>
      <c r="F98" s="87">
        <f t="shared" si="19"/>
        <v>0</v>
      </c>
      <c r="G98" s="87">
        <f t="shared" si="19"/>
        <v>0</v>
      </c>
      <c r="H98" s="87">
        <f t="shared" si="19"/>
        <v>0</v>
      </c>
      <c r="I98" s="86">
        <f t="shared" si="13"/>
        <v>0</v>
      </c>
      <c r="J98" s="86">
        <f t="shared" si="14"/>
        <v>0</v>
      </c>
      <c r="K98" s="87">
        <f t="shared" si="15"/>
        <v>0</v>
      </c>
    </row>
    <row r="99" spans="1:11" ht="15">
      <c r="A99" s="101" t="s">
        <v>112</v>
      </c>
      <c r="B99" s="88"/>
      <c r="C99" s="86"/>
      <c r="D99" s="86"/>
      <c r="E99" s="87"/>
      <c r="F99" s="87"/>
      <c r="G99" s="87"/>
      <c r="H99" s="87"/>
      <c r="I99" s="86">
        <f t="shared" si="13"/>
        <v>0</v>
      </c>
      <c r="J99" s="86">
        <f t="shared" si="14"/>
        <v>0</v>
      </c>
      <c r="K99" s="87">
        <f t="shared" si="15"/>
        <v>0</v>
      </c>
    </row>
    <row r="100" spans="1:11" ht="15">
      <c r="A100" s="101" t="s">
        <v>4</v>
      </c>
      <c r="B100" s="88" t="s">
        <v>617</v>
      </c>
      <c r="C100" s="86">
        <f aca="true" t="shared" si="20" ref="C100:H100">C25+C26+C51+C60+C75+C84+C89+C98</f>
        <v>108759355</v>
      </c>
      <c r="D100" s="86">
        <f t="shared" si="20"/>
        <v>109123650</v>
      </c>
      <c r="E100" s="87">
        <f t="shared" si="20"/>
        <v>98433988</v>
      </c>
      <c r="F100" s="87">
        <f t="shared" si="20"/>
        <v>0</v>
      </c>
      <c r="G100" s="87">
        <f t="shared" si="20"/>
        <v>0</v>
      </c>
      <c r="H100" s="87">
        <f t="shared" si="20"/>
        <v>0</v>
      </c>
      <c r="I100" s="86">
        <f t="shared" si="13"/>
        <v>108759355</v>
      </c>
      <c r="J100" s="86">
        <f t="shared" si="14"/>
        <v>109123650</v>
      </c>
      <c r="K100" s="87">
        <f>SUM(K25+K60+K26+K51+K60+K75+K84)</f>
        <v>98433988</v>
      </c>
    </row>
    <row r="101" spans="1:11" ht="15">
      <c r="A101" s="101" t="s">
        <v>872</v>
      </c>
      <c r="B101" s="88" t="s">
        <v>618</v>
      </c>
      <c r="C101" s="86"/>
      <c r="D101" s="86"/>
      <c r="E101" s="87"/>
      <c r="F101" s="87"/>
      <c r="G101" s="87"/>
      <c r="H101" s="87"/>
      <c r="I101" s="86">
        <f t="shared" si="13"/>
        <v>0</v>
      </c>
      <c r="J101" s="86">
        <f t="shared" si="14"/>
        <v>0</v>
      </c>
      <c r="K101" s="87">
        <f t="shared" si="15"/>
        <v>0</v>
      </c>
    </row>
    <row r="102" spans="1:11" ht="15">
      <c r="A102" s="101" t="s">
        <v>621</v>
      </c>
      <c r="B102" s="88" t="s">
        <v>622</v>
      </c>
      <c r="C102" s="86"/>
      <c r="D102" s="86"/>
      <c r="E102" s="87"/>
      <c r="F102" s="87"/>
      <c r="G102" s="87"/>
      <c r="H102" s="87"/>
      <c r="I102" s="86">
        <f t="shared" si="13"/>
        <v>0</v>
      </c>
      <c r="J102" s="86">
        <f t="shared" si="14"/>
        <v>0</v>
      </c>
      <c r="K102" s="87">
        <f t="shared" si="15"/>
        <v>0</v>
      </c>
    </row>
    <row r="103" spans="1:11" ht="15">
      <c r="A103" s="101" t="s">
        <v>873</v>
      </c>
      <c r="B103" s="88" t="s">
        <v>623</v>
      </c>
      <c r="C103" s="86"/>
      <c r="D103" s="86"/>
      <c r="E103" s="87"/>
      <c r="F103" s="87"/>
      <c r="G103" s="87"/>
      <c r="H103" s="87"/>
      <c r="I103" s="86">
        <f t="shared" si="13"/>
        <v>0</v>
      </c>
      <c r="J103" s="86">
        <f t="shared" si="14"/>
        <v>0</v>
      </c>
      <c r="K103" s="87">
        <f t="shared" si="15"/>
        <v>0</v>
      </c>
    </row>
    <row r="104" spans="1:11" ht="15">
      <c r="A104" s="101" t="s">
        <v>836</v>
      </c>
      <c r="B104" s="88" t="s">
        <v>625</v>
      </c>
      <c r="C104" s="86">
        <f aca="true" t="shared" si="21" ref="C104:H104">SUM(C101:C103)</f>
        <v>0</v>
      </c>
      <c r="D104" s="86">
        <f t="shared" si="21"/>
        <v>0</v>
      </c>
      <c r="E104" s="87">
        <f t="shared" si="21"/>
        <v>0</v>
      </c>
      <c r="F104" s="87">
        <f t="shared" si="21"/>
        <v>0</v>
      </c>
      <c r="G104" s="87">
        <f t="shared" si="21"/>
        <v>0</v>
      </c>
      <c r="H104" s="87">
        <f t="shared" si="21"/>
        <v>0</v>
      </c>
      <c r="I104" s="86">
        <f t="shared" si="13"/>
        <v>0</v>
      </c>
      <c r="J104" s="86">
        <f t="shared" si="14"/>
        <v>0</v>
      </c>
      <c r="K104" s="87">
        <f t="shared" si="15"/>
        <v>0</v>
      </c>
    </row>
    <row r="105" spans="1:11" ht="15">
      <c r="A105" s="101" t="s">
        <v>874</v>
      </c>
      <c r="B105" s="88" t="s">
        <v>626</v>
      </c>
      <c r="C105" s="86"/>
      <c r="D105" s="86"/>
      <c r="E105" s="87"/>
      <c r="F105" s="87"/>
      <c r="G105" s="87"/>
      <c r="H105" s="87"/>
      <c r="I105" s="86">
        <f t="shared" si="13"/>
        <v>0</v>
      </c>
      <c r="J105" s="86">
        <f t="shared" si="14"/>
        <v>0</v>
      </c>
      <c r="K105" s="87">
        <f t="shared" si="15"/>
        <v>0</v>
      </c>
    </row>
    <row r="106" spans="1:11" ht="15">
      <c r="A106" s="101" t="s">
        <v>842</v>
      </c>
      <c r="B106" s="88" t="s">
        <v>629</v>
      </c>
      <c r="C106" s="86"/>
      <c r="D106" s="86"/>
      <c r="E106" s="87"/>
      <c r="F106" s="87"/>
      <c r="G106" s="87"/>
      <c r="H106" s="87"/>
      <c r="I106" s="86">
        <f t="shared" si="13"/>
        <v>0</v>
      </c>
      <c r="J106" s="86">
        <f t="shared" si="14"/>
        <v>0</v>
      </c>
      <c r="K106" s="87">
        <f t="shared" si="15"/>
        <v>0</v>
      </c>
    </row>
    <row r="107" spans="1:11" ht="15">
      <c r="A107" s="101" t="s">
        <v>630</v>
      </c>
      <c r="B107" s="88" t="s">
        <v>631</v>
      </c>
      <c r="C107" s="86"/>
      <c r="D107" s="86"/>
      <c r="E107" s="87"/>
      <c r="F107" s="87"/>
      <c r="G107" s="87"/>
      <c r="H107" s="87"/>
      <c r="I107" s="86">
        <f t="shared" si="13"/>
        <v>0</v>
      </c>
      <c r="J107" s="86">
        <f t="shared" si="14"/>
        <v>0</v>
      </c>
      <c r="K107" s="87">
        <f t="shared" si="15"/>
        <v>0</v>
      </c>
    </row>
    <row r="108" spans="1:11" ht="15">
      <c r="A108" s="101" t="s">
        <v>0</v>
      </c>
      <c r="B108" s="88" t="s">
        <v>632</v>
      </c>
      <c r="C108" s="86"/>
      <c r="D108" s="86"/>
      <c r="E108" s="87"/>
      <c r="F108" s="87"/>
      <c r="G108" s="87"/>
      <c r="H108" s="87"/>
      <c r="I108" s="86">
        <f t="shared" si="13"/>
        <v>0</v>
      </c>
      <c r="J108" s="86">
        <f t="shared" si="14"/>
        <v>0</v>
      </c>
      <c r="K108" s="87">
        <f t="shared" si="15"/>
        <v>0</v>
      </c>
    </row>
    <row r="109" spans="1:11" ht="15">
      <c r="A109" s="101" t="s">
        <v>839</v>
      </c>
      <c r="B109" s="88" t="s">
        <v>633</v>
      </c>
      <c r="C109" s="86">
        <f aca="true" t="shared" si="22" ref="C109:H109">SUM(C105:C108)</f>
        <v>0</v>
      </c>
      <c r="D109" s="86">
        <f t="shared" si="22"/>
        <v>0</v>
      </c>
      <c r="E109" s="87">
        <f t="shared" si="22"/>
        <v>0</v>
      </c>
      <c r="F109" s="87">
        <f t="shared" si="22"/>
        <v>0</v>
      </c>
      <c r="G109" s="87">
        <f t="shared" si="22"/>
        <v>0</v>
      </c>
      <c r="H109" s="87">
        <f t="shared" si="22"/>
        <v>0</v>
      </c>
      <c r="I109" s="86">
        <f t="shared" si="13"/>
        <v>0</v>
      </c>
      <c r="J109" s="86">
        <f t="shared" si="14"/>
        <v>0</v>
      </c>
      <c r="K109" s="87">
        <f t="shared" si="15"/>
        <v>0</v>
      </c>
    </row>
    <row r="110" spans="1:11" ht="15">
      <c r="A110" s="101" t="s">
        <v>634</v>
      </c>
      <c r="B110" s="88" t="s">
        <v>635</v>
      </c>
      <c r="C110" s="86"/>
      <c r="D110" s="86"/>
      <c r="E110" s="87"/>
      <c r="F110" s="87"/>
      <c r="G110" s="87"/>
      <c r="H110" s="87"/>
      <c r="I110" s="86">
        <f t="shared" si="13"/>
        <v>0</v>
      </c>
      <c r="J110" s="86">
        <f t="shared" si="14"/>
        <v>0</v>
      </c>
      <c r="K110" s="87">
        <f t="shared" si="15"/>
        <v>0</v>
      </c>
    </row>
    <row r="111" spans="1:11" ht="15">
      <c r="A111" s="101" t="s">
        <v>636</v>
      </c>
      <c r="B111" s="88" t="s">
        <v>637</v>
      </c>
      <c r="C111" s="86"/>
      <c r="D111" s="86"/>
      <c r="E111" s="87"/>
      <c r="F111" s="87"/>
      <c r="G111" s="87"/>
      <c r="H111" s="87"/>
      <c r="I111" s="86">
        <f t="shared" si="13"/>
        <v>0</v>
      </c>
      <c r="J111" s="86">
        <f t="shared" si="14"/>
        <v>0</v>
      </c>
      <c r="K111" s="87">
        <f t="shared" si="15"/>
        <v>0</v>
      </c>
    </row>
    <row r="112" spans="1:11" ht="15">
      <c r="A112" s="101" t="s">
        <v>638</v>
      </c>
      <c r="B112" s="88" t="s">
        <v>639</v>
      </c>
      <c r="C112" s="86">
        <v>0</v>
      </c>
      <c r="D112" s="86">
        <v>0</v>
      </c>
      <c r="E112" s="87">
        <v>0</v>
      </c>
      <c r="F112" s="87">
        <v>0</v>
      </c>
      <c r="G112" s="87">
        <v>0</v>
      </c>
      <c r="H112" s="87">
        <v>0</v>
      </c>
      <c r="I112" s="86">
        <f t="shared" si="13"/>
        <v>0</v>
      </c>
      <c r="J112" s="86">
        <f t="shared" si="14"/>
        <v>0</v>
      </c>
      <c r="K112" s="87">
        <f t="shared" si="15"/>
        <v>0</v>
      </c>
    </row>
    <row r="113" spans="1:11" ht="15">
      <c r="A113" s="101" t="s">
        <v>640</v>
      </c>
      <c r="B113" s="88" t="s">
        <v>641</v>
      </c>
      <c r="C113" s="86"/>
      <c r="D113" s="86"/>
      <c r="E113" s="87"/>
      <c r="F113" s="87"/>
      <c r="G113" s="87"/>
      <c r="H113" s="87"/>
      <c r="I113" s="86">
        <f t="shared" si="13"/>
        <v>0</v>
      </c>
      <c r="J113" s="86">
        <f t="shared" si="14"/>
        <v>0</v>
      </c>
      <c r="K113" s="87">
        <f t="shared" si="15"/>
        <v>0</v>
      </c>
    </row>
    <row r="114" spans="1:11" ht="15">
      <c r="A114" s="101" t="s">
        <v>642</v>
      </c>
      <c r="B114" s="88" t="s">
        <v>643</v>
      </c>
      <c r="C114" s="86"/>
      <c r="D114" s="86"/>
      <c r="E114" s="87"/>
      <c r="F114" s="87"/>
      <c r="G114" s="87"/>
      <c r="H114" s="87"/>
      <c r="I114" s="86">
        <f t="shared" si="13"/>
        <v>0</v>
      </c>
      <c r="J114" s="86">
        <f t="shared" si="14"/>
        <v>0</v>
      </c>
      <c r="K114" s="87">
        <f t="shared" si="15"/>
        <v>0</v>
      </c>
    </row>
    <row r="115" spans="1:11" ht="15">
      <c r="A115" s="101" t="s">
        <v>644</v>
      </c>
      <c r="B115" s="88" t="s">
        <v>645</v>
      </c>
      <c r="C115" s="86"/>
      <c r="D115" s="86"/>
      <c r="E115" s="87"/>
      <c r="F115" s="87"/>
      <c r="G115" s="87"/>
      <c r="H115" s="87"/>
      <c r="I115" s="86">
        <f t="shared" si="13"/>
        <v>0</v>
      </c>
      <c r="J115" s="86">
        <f t="shared" si="14"/>
        <v>0</v>
      </c>
      <c r="K115" s="87">
        <f t="shared" si="15"/>
        <v>0</v>
      </c>
    </row>
    <row r="116" spans="1:11" ht="15">
      <c r="A116" s="101" t="s">
        <v>840</v>
      </c>
      <c r="B116" s="88" t="s">
        <v>646</v>
      </c>
      <c r="C116" s="86">
        <f aca="true" t="shared" si="23" ref="C116:H116">SUM(C104+C109+C112+C113+C114+C115)</f>
        <v>0</v>
      </c>
      <c r="D116" s="86">
        <f t="shared" si="23"/>
        <v>0</v>
      </c>
      <c r="E116" s="87">
        <f t="shared" si="23"/>
        <v>0</v>
      </c>
      <c r="F116" s="87">
        <f t="shared" si="23"/>
        <v>0</v>
      </c>
      <c r="G116" s="87">
        <f t="shared" si="23"/>
        <v>0</v>
      </c>
      <c r="H116" s="87">
        <f t="shared" si="23"/>
        <v>0</v>
      </c>
      <c r="I116" s="86">
        <f t="shared" si="13"/>
        <v>0</v>
      </c>
      <c r="J116" s="86">
        <f t="shared" si="14"/>
        <v>0</v>
      </c>
      <c r="K116" s="87">
        <f t="shared" si="15"/>
        <v>0</v>
      </c>
    </row>
    <row r="117" spans="1:11" ht="15">
      <c r="A117" s="101" t="s">
        <v>647</v>
      </c>
      <c r="B117" s="88" t="s">
        <v>648</v>
      </c>
      <c r="C117" s="86"/>
      <c r="D117" s="86"/>
      <c r="E117" s="87"/>
      <c r="F117" s="87"/>
      <c r="G117" s="87"/>
      <c r="H117" s="87"/>
      <c r="I117" s="86">
        <f t="shared" si="13"/>
        <v>0</v>
      </c>
      <c r="J117" s="86">
        <f t="shared" si="14"/>
        <v>0</v>
      </c>
      <c r="K117" s="87">
        <f t="shared" si="15"/>
        <v>0</v>
      </c>
    </row>
    <row r="118" spans="1:11" ht="15">
      <c r="A118" s="101" t="s">
        <v>649</v>
      </c>
      <c r="B118" s="88" t="s">
        <v>650</v>
      </c>
      <c r="C118" s="86"/>
      <c r="D118" s="86"/>
      <c r="E118" s="87"/>
      <c r="F118" s="87"/>
      <c r="G118" s="87"/>
      <c r="H118" s="87"/>
      <c r="I118" s="86">
        <f t="shared" si="13"/>
        <v>0</v>
      </c>
      <c r="J118" s="86">
        <f t="shared" si="14"/>
        <v>0</v>
      </c>
      <c r="K118" s="87">
        <f t="shared" si="15"/>
        <v>0</v>
      </c>
    </row>
    <row r="119" spans="1:11" ht="15">
      <c r="A119" s="101" t="s">
        <v>1</v>
      </c>
      <c r="B119" s="88" t="s">
        <v>651</v>
      </c>
      <c r="C119" s="86"/>
      <c r="D119" s="86"/>
      <c r="E119" s="87"/>
      <c r="F119" s="87"/>
      <c r="G119" s="87"/>
      <c r="H119" s="87"/>
      <c r="I119" s="86">
        <f t="shared" si="13"/>
        <v>0</v>
      </c>
      <c r="J119" s="86">
        <f t="shared" si="14"/>
        <v>0</v>
      </c>
      <c r="K119" s="87">
        <f t="shared" si="15"/>
        <v>0</v>
      </c>
    </row>
    <row r="120" spans="1:11" ht="15">
      <c r="A120" s="101" t="s">
        <v>845</v>
      </c>
      <c r="B120" s="88" t="s">
        <v>652</v>
      </c>
      <c r="C120" s="86"/>
      <c r="D120" s="86"/>
      <c r="E120" s="87"/>
      <c r="F120" s="87"/>
      <c r="G120" s="87"/>
      <c r="H120" s="87"/>
      <c r="I120" s="86">
        <f t="shared" si="13"/>
        <v>0</v>
      </c>
      <c r="J120" s="86">
        <f t="shared" si="14"/>
        <v>0</v>
      </c>
      <c r="K120" s="87">
        <f t="shared" si="15"/>
        <v>0</v>
      </c>
    </row>
    <row r="121" spans="1:11" ht="15">
      <c r="A121" s="101" t="s">
        <v>846</v>
      </c>
      <c r="B121" s="88" t="s">
        <v>656</v>
      </c>
      <c r="C121" s="86">
        <f aca="true" t="shared" si="24" ref="C121:H121">SUM(C117:C120)</f>
        <v>0</v>
      </c>
      <c r="D121" s="86">
        <f t="shared" si="24"/>
        <v>0</v>
      </c>
      <c r="E121" s="87">
        <f t="shared" si="24"/>
        <v>0</v>
      </c>
      <c r="F121" s="87">
        <f t="shared" si="24"/>
        <v>0</v>
      </c>
      <c r="G121" s="87">
        <f t="shared" si="24"/>
        <v>0</v>
      </c>
      <c r="H121" s="87">
        <f t="shared" si="24"/>
        <v>0</v>
      </c>
      <c r="I121" s="86">
        <f t="shared" si="13"/>
        <v>0</v>
      </c>
      <c r="J121" s="86">
        <f t="shared" si="14"/>
        <v>0</v>
      </c>
      <c r="K121" s="87">
        <f t="shared" si="15"/>
        <v>0</v>
      </c>
    </row>
    <row r="122" spans="1:11" ht="15">
      <c r="A122" s="101" t="s">
        <v>657</v>
      </c>
      <c r="B122" s="88" t="s">
        <v>658</v>
      </c>
      <c r="C122" s="86"/>
      <c r="D122" s="86"/>
      <c r="E122" s="87"/>
      <c r="F122" s="87"/>
      <c r="G122" s="87"/>
      <c r="H122" s="87"/>
      <c r="I122" s="86">
        <f t="shared" si="13"/>
        <v>0</v>
      </c>
      <c r="J122" s="86">
        <f t="shared" si="14"/>
        <v>0</v>
      </c>
      <c r="K122" s="87">
        <f t="shared" si="15"/>
        <v>0</v>
      </c>
    </row>
    <row r="123" spans="1:11" ht="15">
      <c r="A123" s="101" t="s">
        <v>5</v>
      </c>
      <c r="B123" s="88" t="s">
        <v>659</v>
      </c>
      <c r="C123" s="86"/>
      <c r="D123" s="86"/>
      <c r="E123" s="87"/>
      <c r="F123" s="87">
        <f>SUM(F121,F116,F112,F109,F104)</f>
        <v>0</v>
      </c>
      <c r="G123" s="87">
        <f>SUM(G121,G116,G112,G109,G104)</f>
        <v>0</v>
      </c>
      <c r="H123" s="87">
        <f>SUM(H121,H116,H112,H109,H104)</f>
        <v>0</v>
      </c>
      <c r="I123" s="86">
        <f t="shared" si="13"/>
        <v>0</v>
      </c>
      <c r="J123" s="86">
        <f t="shared" si="14"/>
        <v>0</v>
      </c>
      <c r="K123" s="87">
        <f t="shared" si="15"/>
        <v>0</v>
      </c>
    </row>
    <row r="124" spans="1:11" ht="15">
      <c r="A124" s="101" t="s">
        <v>41</v>
      </c>
      <c r="B124" s="88"/>
      <c r="C124" s="86">
        <f>C100</f>
        <v>108759355</v>
      </c>
      <c r="D124" s="86">
        <f>D100</f>
        <v>109123650</v>
      </c>
      <c r="E124" s="87">
        <f>E100</f>
        <v>98433988</v>
      </c>
      <c r="F124" s="87">
        <v>0</v>
      </c>
      <c r="G124" s="87">
        <v>0</v>
      </c>
      <c r="H124" s="87">
        <v>0</v>
      </c>
      <c r="I124" s="86">
        <v>98000000</v>
      </c>
      <c r="J124" s="86">
        <f t="shared" si="14"/>
        <v>109123650</v>
      </c>
      <c r="K124" s="87">
        <f t="shared" si="15"/>
        <v>98433988</v>
      </c>
    </row>
    <row r="125" spans="1:11" ht="15">
      <c r="A125" s="101"/>
      <c r="B125" s="88"/>
      <c r="C125" s="86"/>
      <c r="D125" s="86"/>
      <c r="E125" s="87"/>
      <c r="F125" s="87"/>
      <c r="G125" s="87"/>
      <c r="H125" s="87"/>
      <c r="I125" s="86"/>
      <c r="J125" s="86"/>
      <c r="K125" s="87"/>
    </row>
    <row r="126" spans="2:28" ht="15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</row>
    <row r="127" spans="2:28" ht="15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</row>
    <row r="128" spans="2:28" ht="1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</row>
    <row r="129" spans="2:28" ht="1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</row>
    <row r="130" spans="2:28" ht="1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</row>
    <row r="131" spans="2:28" ht="15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</row>
    <row r="132" spans="2:28" ht="15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</row>
    <row r="133" spans="2:28" ht="15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</row>
    <row r="134" spans="2:28" ht="15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</row>
    <row r="135" spans="2:28" ht="15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</row>
    <row r="136" spans="2:28" ht="15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</row>
    <row r="137" spans="2:28" ht="15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</row>
    <row r="138" spans="2:28" ht="1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</row>
    <row r="139" spans="2:28" ht="15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</row>
    <row r="140" spans="2:28" ht="15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</row>
    <row r="141" spans="2:28" ht="15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</row>
    <row r="142" spans="2:28" ht="15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</row>
    <row r="143" spans="2:28" ht="15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</row>
    <row r="144" spans="2:28" ht="15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</row>
    <row r="145" spans="2:28" ht="15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</row>
    <row r="146" spans="2:28" ht="15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</row>
    <row r="147" spans="2:28" ht="1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</row>
    <row r="148" spans="2:28" ht="15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</row>
    <row r="149" spans="2:28" ht="1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</row>
    <row r="150" spans="2:28" ht="15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</row>
    <row r="151" spans="2:28" ht="1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</row>
    <row r="152" spans="2:28" ht="1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</row>
    <row r="153" spans="2:28" ht="1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</row>
    <row r="154" spans="2:28" ht="1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</row>
    <row r="155" spans="2:28" ht="15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</row>
    <row r="156" spans="2:28" ht="15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</row>
    <row r="157" spans="2:28" ht="15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</row>
    <row r="158" spans="2:28" ht="1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</row>
    <row r="159" spans="2:28" ht="15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</row>
    <row r="160" spans="2:28" ht="1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</row>
    <row r="161" spans="2:28" ht="15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</row>
    <row r="162" spans="2:28" ht="15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</row>
    <row r="163" spans="2:28" ht="15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</row>
    <row r="164" spans="2:28" ht="1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</row>
    <row r="165" spans="2:28" ht="15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</row>
    <row r="166" spans="2:28" ht="15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</row>
    <row r="167" spans="2:28" ht="15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</row>
    <row r="168" spans="2:28" ht="15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</row>
    <row r="169" spans="2:28" ht="1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</row>
    <row r="170" spans="2:28" ht="1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</row>
    <row r="171" spans="2:28" ht="1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</row>
    <row r="172" spans="2:28" ht="15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</row>
    <row r="173" spans="2:28" ht="15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44" r:id="rId1"/>
  <rowBreaks count="1" manualBreakCount="1">
    <brk id="50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0"/>
  <sheetViews>
    <sheetView zoomScalePageLayoutView="0" workbookViewId="0" topLeftCell="A5">
      <selection activeCell="B11" sqref="B11"/>
    </sheetView>
  </sheetViews>
  <sheetFormatPr defaultColWidth="9.140625" defaultRowHeight="15"/>
  <cols>
    <col min="1" max="1" width="67.140625" style="44" customWidth="1"/>
    <col min="2" max="2" width="16.28125" style="44" customWidth="1"/>
    <col min="3" max="3" width="15.8515625" style="44" customWidth="1"/>
    <col min="4" max="4" width="17.28125" style="44" customWidth="1"/>
    <col min="5" max="5" width="14.7109375" style="44" customWidth="1"/>
    <col min="6" max="16384" width="9.140625" style="44" customWidth="1"/>
  </cols>
  <sheetData>
    <row r="1" spans="1:5" ht="27.75" customHeight="1">
      <c r="A1" s="518" t="s">
        <v>939</v>
      </c>
      <c r="B1" s="541"/>
      <c r="C1" s="541"/>
      <c r="D1" s="541"/>
      <c r="E1" s="468"/>
    </row>
    <row r="2" spans="1:5" ht="23.25" customHeight="1">
      <c r="A2" s="469" t="s">
        <v>922</v>
      </c>
      <c r="B2" s="541"/>
      <c r="C2" s="541"/>
      <c r="D2" s="541"/>
      <c r="E2" s="468"/>
    </row>
    <row r="5" spans="1:6" ht="28.5">
      <c r="A5" s="118" t="s">
        <v>169</v>
      </c>
      <c r="B5" s="118" t="s">
        <v>459</v>
      </c>
      <c r="C5" s="312" t="s">
        <v>884</v>
      </c>
      <c r="D5" s="312" t="s">
        <v>218</v>
      </c>
      <c r="E5" s="312" t="s">
        <v>257</v>
      </c>
      <c r="F5" s="112"/>
    </row>
    <row r="6" spans="1:6" ht="14.25">
      <c r="A6" s="313" t="s">
        <v>440</v>
      </c>
      <c r="B6" s="314">
        <v>1058097868</v>
      </c>
      <c r="C6" s="48">
        <v>1317879</v>
      </c>
      <c r="D6" s="48">
        <v>16138092</v>
      </c>
      <c r="E6" s="48">
        <f aca="true" t="shared" si="0" ref="E6:E11">SUM(B6:D6)</f>
        <v>1075553839</v>
      </c>
      <c r="F6" s="112"/>
    </row>
    <row r="7" spans="1:6" ht="14.25">
      <c r="A7" s="313" t="s">
        <v>441</v>
      </c>
      <c r="B7" s="314">
        <v>509937332</v>
      </c>
      <c r="C7" s="48">
        <v>98433988</v>
      </c>
      <c r="D7" s="48">
        <v>182549716</v>
      </c>
      <c r="E7" s="48">
        <f t="shared" si="0"/>
        <v>790921036</v>
      </c>
      <c r="F7" s="112"/>
    </row>
    <row r="8" spans="1:6" ht="14.25">
      <c r="A8" s="315" t="s">
        <v>442</v>
      </c>
      <c r="B8" s="316">
        <f>SUM(B6-B7)</f>
        <v>548160536</v>
      </c>
      <c r="C8" s="56">
        <f>SUM(C6-C7)</f>
        <v>-97116109</v>
      </c>
      <c r="D8" s="56">
        <f>SUM(D6-D7)</f>
        <v>-166411624</v>
      </c>
      <c r="E8" s="48">
        <f t="shared" si="0"/>
        <v>284632803</v>
      </c>
      <c r="F8" s="112"/>
    </row>
    <row r="9" spans="1:6" ht="14.25">
      <c r="A9" s="313" t="s">
        <v>443</v>
      </c>
      <c r="B9" s="314">
        <v>123723912</v>
      </c>
      <c r="C9" s="48">
        <v>98326652</v>
      </c>
      <c r="D9" s="48">
        <v>168265349</v>
      </c>
      <c r="E9" s="48">
        <f t="shared" si="0"/>
        <v>390315913</v>
      </c>
      <c r="F9" s="112"/>
    </row>
    <row r="10" spans="1:6" ht="14.25">
      <c r="A10" s="313" t="s">
        <v>444</v>
      </c>
      <c r="B10" s="314">
        <v>282400210</v>
      </c>
      <c r="C10" s="48"/>
      <c r="D10" s="48"/>
      <c r="E10" s="48">
        <f t="shared" si="0"/>
        <v>282400210</v>
      </c>
      <c r="F10" s="112"/>
    </row>
    <row r="11" spans="1:6" ht="14.25">
      <c r="A11" s="315" t="s">
        <v>445</v>
      </c>
      <c r="B11" s="316">
        <f>SUM(B9-B10)</f>
        <v>-158676298</v>
      </c>
      <c r="C11" s="56">
        <f>SUM(C9:C10)</f>
        <v>98326652</v>
      </c>
      <c r="D11" s="56">
        <f>SUM(D9:D10)</f>
        <v>168265349</v>
      </c>
      <c r="E11" s="48">
        <f t="shared" si="0"/>
        <v>107915703</v>
      </c>
      <c r="F11" s="112"/>
    </row>
    <row r="12" spans="1:6" ht="14.25">
      <c r="A12" s="311" t="s">
        <v>446</v>
      </c>
      <c r="B12" s="317">
        <f>SUM(B8+B11)</f>
        <v>389484238</v>
      </c>
      <c r="C12" s="317">
        <f>SUM(C8+C11)</f>
        <v>1210543</v>
      </c>
      <c r="D12" s="317">
        <f>SUM(D8+D11)</f>
        <v>1853725</v>
      </c>
      <c r="E12" s="317">
        <f>SUM(E8+E11)</f>
        <v>392548506</v>
      </c>
      <c r="F12" s="112"/>
    </row>
    <row r="13" spans="1:6" ht="14.25">
      <c r="A13" s="313" t="s">
        <v>447</v>
      </c>
      <c r="B13" s="314"/>
      <c r="C13" s="48"/>
      <c r="D13" s="48"/>
      <c r="E13" s="48"/>
      <c r="F13" s="112"/>
    </row>
    <row r="14" spans="1:6" ht="14.25">
      <c r="A14" s="313" t="s">
        <v>448</v>
      </c>
      <c r="B14" s="314"/>
      <c r="C14" s="48"/>
      <c r="D14" s="48"/>
      <c r="E14" s="48"/>
      <c r="F14" s="112"/>
    </row>
    <row r="15" spans="1:6" ht="14.25">
      <c r="A15" s="315" t="s">
        <v>449</v>
      </c>
      <c r="B15" s="316"/>
      <c r="C15" s="48"/>
      <c r="D15" s="48"/>
      <c r="E15" s="48"/>
      <c r="F15" s="112"/>
    </row>
    <row r="16" spans="1:6" ht="14.25">
      <c r="A16" s="313" t="s">
        <v>450</v>
      </c>
      <c r="B16" s="314"/>
      <c r="C16" s="48"/>
      <c r="D16" s="48"/>
      <c r="E16" s="48"/>
      <c r="F16" s="112"/>
    </row>
    <row r="17" spans="1:6" ht="14.25">
      <c r="A17" s="313" t="s">
        <v>451</v>
      </c>
      <c r="B17" s="314"/>
      <c r="C17" s="48"/>
      <c r="D17" s="48"/>
      <c r="E17" s="48"/>
      <c r="F17" s="112"/>
    </row>
    <row r="18" spans="1:6" ht="14.25">
      <c r="A18" s="315" t="s">
        <v>452</v>
      </c>
      <c r="B18" s="316"/>
      <c r="C18" s="48"/>
      <c r="D18" s="48"/>
      <c r="E18" s="48"/>
      <c r="F18" s="112"/>
    </row>
    <row r="19" spans="1:6" ht="14.25">
      <c r="A19" s="318" t="s">
        <v>453</v>
      </c>
      <c r="B19" s="319">
        <v>0</v>
      </c>
      <c r="C19" s="213"/>
      <c r="D19" s="320"/>
      <c r="E19" s="320"/>
      <c r="F19" s="112"/>
    </row>
    <row r="20" spans="1:6" ht="14.25">
      <c r="A20" s="315" t="s">
        <v>454</v>
      </c>
      <c r="B20" s="316">
        <f>SUM(B12+B19)</f>
        <v>389484238</v>
      </c>
      <c r="C20" s="316">
        <f>SUM(C12+C19)</f>
        <v>1210543</v>
      </c>
      <c r="D20" s="316">
        <f>SUM(D12+D19)</f>
        <v>1853725</v>
      </c>
      <c r="E20" s="316">
        <f>SUM(E12+E19)</f>
        <v>392548506</v>
      </c>
      <c r="F20" s="112"/>
    </row>
    <row r="21" spans="1:6" ht="14.25">
      <c r="A21" s="311" t="s">
        <v>455</v>
      </c>
      <c r="B21" s="317"/>
      <c r="C21" s="219"/>
      <c r="D21" s="219"/>
      <c r="E21" s="219"/>
      <c r="F21" s="112"/>
    </row>
    <row r="22" spans="1:6" ht="14.25">
      <c r="A22" s="311" t="s">
        <v>456</v>
      </c>
      <c r="B22" s="317">
        <f>SUM(B20-B21)</f>
        <v>389484238</v>
      </c>
      <c r="C22" s="317">
        <f>SUM(C20-C21)</f>
        <v>1210543</v>
      </c>
      <c r="D22" s="317">
        <f>SUM(D20-D21)</f>
        <v>1853725</v>
      </c>
      <c r="E22" s="317">
        <f>SUM(E20-E21)</f>
        <v>392548506</v>
      </c>
      <c r="F22" s="112"/>
    </row>
    <row r="23" spans="1:6" ht="14.25">
      <c r="A23" s="318" t="s">
        <v>457</v>
      </c>
      <c r="B23" s="319"/>
      <c r="C23" s="320"/>
      <c r="D23" s="320"/>
      <c r="E23" s="320"/>
      <c r="F23" s="112"/>
    </row>
    <row r="24" spans="1:6" ht="14.25">
      <c r="A24" s="318" t="s">
        <v>458</v>
      </c>
      <c r="B24" s="319"/>
      <c r="C24" s="320"/>
      <c r="D24" s="320"/>
      <c r="E24" s="320"/>
      <c r="F24" s="112"/>
    </row>
    <row r="25" spans="1:6" ht="27" customHeight="1">
      <c r="A25" s="311" t="s">
        <v>460</v>
      </c>
      <c r="B25" s="264"/>
      <c r="C25" s="264"/>
      <c r="D25" s="264"/>
      <c r="E25" s="264"/>
      <c r="F25" s="112"/>
    </row>
    <row r="26" spans="1:6" ht="14.25">
      <c r="A26" s="112"/>
      <c r="B26" s="112"/>
      <c r="C26" s="112"/>
      <c r="D26" s="112"/>
      <c r="E26" s="112"/>
      <c r="F26" s="112"/>
    </row>
    <row r="27" spans="1:6" ht="14.25">
      <c r="A27" s="112"/>
      <c r="B27" s="112"/>
      <c r="C27" s="112"/>
      <c r="D27" s="112"/>
      <c r="E27" s="112"/>
      <c r="F27" s="112"/>
    </row>
    <row r="28" spans="1:6" ht="14.25">
      <c r="A28" s="112"/>
      <c r="B28" s="112"/>
      <c r="C28" s="112"/>
      <c r="D28" s="112"/>
      <c r="E28" s="112"/>
      <c r="F28" s="112"/>
    </row>
    <row r="29" spans="1:6" ht="14.25">
      <c r="A29" s="112"/>
      <c r="B29" s="112"/>
      <c r="C29" s="112"/>
      <c r="D29" s="112"/>
      <c r="E29" s="112"/>
      <c r="F29" s="112"/>
    </row>
    <row r="30" spans="1:6" ht="14.25">
      <c r="A30" s="112"/>
      <c r="B30" s="112"/>
      <c r="C30" s="112"/>
      <c r="D30" s="112"/>
      <c r="E30" s="112"/>
      <c r="F30" s="112"/>
    </row>
    <row r="31" spans="1:6" ht="14.25">
      <c r="A31" s="112"/>
      <c r="B31" s="112"/>
      <c r="C31" s="112"/>
      <c r="D31" s="112"/>
      <c r="E31" s="112"/>
      <c r="F31" s="112"/>
    </row>
    <row r="32" spans="1:6" ht="14.25">
      <c r="A32" s="112"/>
      <c r="B32" s="112"/>
      <c r="C32" s="112"/>
      <c r="D32" s="112"/>
      <c r="E32" s="112"/>
      <c r="F32" s="112"/>
    </row>
    <row r="33" spans="1:6" ht="14.25">
      <c r="A33" s="112"/>
      <c r="B33" s="112"/>
      <c r="C33" s="112"/>
      <c r="D33" s="112"/>
      <c r="E33" s="112"/>
      <c r="F33" s="112"/>
    </row>
    <row r="34" spans="1:6" ht="14.25">
      <c r="A34" s="112"/>
      <c r="B34" s="112"/>
      <c r="C34" s="112"/>
      <c r="D34" s="112"/>
      <c r="E34" s="112"/>
      <c r="F34" s="112"/>
    </row>
    <row r="35" spans="1:6" ht="14.25">
      <c r="A35" s="112"/>
      <c r="B35" s="112"/>
      <c r="C35" s="112"/>
      <c r="D35" s="112"/>
      <c r="E35" s="112"/>
      <c r="F35" s="112"/>
    </row>
    <row r="36" spans="1:6" ht="14.25">
      <c r="A36" s="112"/>
      <c r="B36" s="112"/>
      <c r="C36" s="112"/>
      <c r="D36" s="112"/>
      <c r="E36" s="112"/>
      <c r="F36" s="112"/>
    </row>
    <row r="37" spans="1:6" ht="14.25">
      <c r="A37" s="112"/>
      <c r="B37" s="112"/>
      <c r="C37" s="112"/>
      <c r="D37" s="112"/>
      <c r="E37" s="112"/>
      <c r="F37" s="112"/>
    </row>
    <row r="38" spans="1:6" ht="14.25">
      <c r="A38" s="112"/>
      <c r="B38" s="112"/>
      <c r="C38" s="112"/>
      <c r="D38" s="112"/>
      <c r="E38" s="112"/>
      <c r="F38" s="112"/>
    </row>
    <row r="39" spans="1:6" ht="14.25">
      <c r="A39" s="112"/>
      <c r="B39" s="112"/>
      <c r="C39" s="112"/>
      <c r="D39" s="112"/>
      <c r="E39" s="112"/>
      <c r="F39" s="112"/>
    </row>
    <row r="40" spans="1:6" ht="14.25">
      <c r="A40" s="112"/>
      <c r="B40" s="112"/>
      <c r="C40" s="112"/>
      <c r="D40" s="112"/>
      <c r="E40" s="112"/>
      <c r="F40" s="112"/>
    </row>
    <row r="41" spans="1:6" ht="14.25">
      <c r="A41" s="112"/>
      <c r="B41" s="112"/>
      <c r="C41" s="112"/>
      <c r="D41" s="112"/>
      <c r="E41" s="112"/>
      <c r="F41" s="112"/>
    </row>
    <row r="42" spans="1:6" ht="14.25">
      <c r="A42" s="112"/>
      <c r="B42" s="112"/>
      <c r="C42" s="112"/>
      <c r="D42" s="112"/>
      <c r="E42" s="112"/>
      <c r="F42" s="112"/>
    </row>
    <row r="43" spans="1:6" ht="14.25">
      <c r="A43" s="112"/>
      <c r="B43" s="112"/>
      <c r="C43" s="112"/>
      <c r="D43" s="112"/>
      <c r="E43" s="112"/>
      <c r="F43" s="112"/>
    </row>
    <row r="44" spans="1:6" ht="14.25">
      <c r="A44" s="112"/>
      <c r="B44" s="112"/>
      <c r="C44" s="112"/>
      <c r="D44" s="112"/>
      <c r="E44" s="112"/>
      <c r="F44" s="112"/>
    </row>
    <row r="45" spans="1:6" ht="14.25">
      <c r="A45" s="112"/>
      <c r="B45" s="112"/>
      <c r="C45" s="112"/>
      <c r="D45" s="112"/>
      <c r="E45" s="112"/>
      <c r="F45" s="112"/>
    </row>
    <row r="46" spans="1:6" ht="14.25">
      <c r="A46" s="112"/>
      <c r="B46" s="112"/>
      <c r="C46" s="112"/>
      <c r="D46" s="112"/>
      <c r="E46" s="112"/>
      <c r="F46" s="112"/>
    </row>
    <row r="47" spans="1:6" ht="14.25">
      <c r="A47" s="112"/>
      <c r="B47" s="112"/>
      <c r="C47" s="112"/>
      <c r="D47" s="112"/>
      <c r="E47" s="112"/>
      <c r="F47" s="112"/>
    </row>
    <row r="48" spans="1:6" ht="14.25">
      <c r="A48" s="112"/>
      <c r="B48" s="112"/>
      <c r="C48" s="112"/>
      <c r="D48" s="112"/>
      <c r="E48" s="112"/>
      <c r="F48" s="112"/>
    </row>
    <row r="49" spans="1:6" ht="14.25">
      <c r="A49" s="112"/>
      <c r="B49" s="112"/>
      <c r="C49" s="112"/>
      <c r="D49" s="112"/>
      <c r="E49" s="112"/>
      <c r="F49" s="112"/>
    </row>
    <row r="50" spans="1:6" ht="14.25">
      <c r="A50" s="112"/>
      <c r="B50" s="112"/>
      <c r="C50" s="112"/>
      <c r="D50" s="112"/>
      <c r="E50" s="112"/>
      <c r="F50" s="112"/>
    </row>
    <row r="51" spans="1:6" ht="14.25">
      <c r="A51" s="112"/>
      <c r="B51" s="112"/>
      <c r="C51" s="112"/>
      <c r="D51" s="112"/>
      <c r="E51" s="112"/>
      <c r="F51" s="112"/>
    </row>
    <row r="52" spans="1:6" ht="14.25">
      <c r="A52" s="112"/>
      <c r="B52" s="112"/>
      <c r="C52" s="112"/>
      <c r="D52" s="112"/>
      <c r="E52" s="112"/>
      <c r="F52" s="112"/>
    </row>
    <row r="53" spans="1:6" ht="14.25">
      <c r="A53" s="112"/>
      <c r="B53" s="112"/>
      <c r="C53" s="112"/>
      <c r="D53" s="112"/>
      <c r="E53" s="112"/>
      <c r="F53" s="112"/>
    </row>
    <row r="54" spans="1:6" ht="14.25">
      <c r="A54" s="112"/>
      <c r="B54" s="112"/>
      <c r="C54" s="112"/>
      <c r="D54" s="112"/>
      <c r="E54" s="112"/>
      <c r="F54" s="112"/>
    </row>
    <row r="55" spans="1:6" ht="14.25">
      <c r="A55" s="112"/>
      <c r="B55" s="112"/>
      <c r="C55" s="112"/>
      <c r="D55" s="112"/>
      <c r="E55" s="112"/>
      <c r="F55" s="112"/>
    </row>
    <row r="56" spans="1:6" ht="14.25">
      <c r="A56" s="112"/>
      <c r="B56" s="112"/>
      <c r="C56" s="112"/>
      <c r="D56" s="112"/>
      <c r="E56" s="112"/>
      <c r="F56" s="112"/>
    </row>
    <row r="57" spans="1:6" ht="14.25">
      <c r="A57" s="112"/>
      <c r="B57" s="112"/>
      <c r="C57" s="112"/>
      <c r="D57" s="112"/>
      <c r="E57" s="112"/>
      <c r="F57" s="112"/>
    </row>
    <row r="58" spans="1:6" ht="14.25">
      <c r="A58" s="112"/>
      <c r="B58" s="112"/>
      <c r="C58" s="112"/>
      <c r="D58" s="112"/>
      <c r="E58" s="112"/>
      <c r="F58" s="112"/>
    </row>
    <row r="59" spans="1:6" ht="14.25">
      <c r="A59" s="112"/>
      <c r="B59" s="112"/>
      <c r="C59" s="112"/>
      <c r="D59" s="112"/>
      <c r="E59" s="112"/>
      <c r="F59" s="112"/>
    </row>
    <row r="60" spans="1:6" ht="14.25">
      <c r="A60" s="112"/>
      <c r="B60" s="112"/>
      <c r="C60" s="112"/>
      <c r="D60" s="112"/>
      <c r="E60" s="112"/>
      <c r="F60" s="112"/>
    </row>
    <row r="61" spans="1:6" ht="14.25">
      <c r="A61" s="112"/>
      <c r="B61" s="112"/>
      <c r="C61" s="112"/>
      <c r="D61" s="112"/>
      <c r="E61" s="112"/>
      <c r="F61" s="112"/>
    </row>
    <row r="62" spans="1:6" ht="14.25">
      <c r="A62" s="112"/>
      <c r="B62" s="112"/>
      <c r="C62" s="112"/>
      <c r="D62" s="112"/>
      <c r="E62" s="112"/>
      <c r="F62" s="112"/>
    </row>
    <row r="63" spans="1:6" ht="14.25">
      <c r="A63" s="112"/>
      <c r="B63" s="112"/>
      <c r="C63" s="112"/>
      <c r="D63" s="112"/>
      <c r="E63" s="112"/>
      <c r="F63" s="112"/>
    </row>
    <row r="64" spans="1:6" ht="14.25">
      <c r="A64" s="112"/>
      <c r="B64" s="112"/>
      <c r="C64" s="112"/>
      <c r="D64" s="112"/>
      <c r="E64" s="112"/>
      <c r="F64" s="112"/>
    </row>
    <row r="65" spans="1:6" ht="14.25">
      <c r="A65" s="112"/>
      <c r="B65" s="112"/>
      <c r="C65" s="112"/>
      <c r="D65" s="112"/>
      <c r="E65" s="112"/>
      <c r="F65" s="112"/>
    </row>
    <row r="66" spans="1:6" ht="14.25">
      <c r="A66" s="112"/>
      <c r="B66" s="112"/>
      <c r="C66" s="112"/>
      <c r="D66" s="112"/>
      <c r="E66" s="112"/>
      <c r="F66" s="112"/>
    </row>
    <row r="67" spans="1:6" ht="14.25">
      <c r="A67" s="112"/>
      <c r="B67" s="112"/>
      <c r="C67" s="112"/>
      <c r="D67" s="112"/>
      <c r="E67" s="112"/>
      <c r="F67" s="112"/>
    </row>
    <row r="68" spans="1:6" ht="14.25">
      <c r="A68" s="112"/>
      <c r="B68" s="112"/>
      <c r="C68" s="112"/>
      <c r="D68" s="112"/>
      <c r="E68" s="112"/>
      <c r="F68" s="112"/>
    </row>
    <row r="69" spans="1:6" ht="14.25">
      <c r="A69" s="112"/>
      <c r="B69" s="112"/>
      <c r="C69" s="112"/>
      <c r="D69" s="112"/>
      <c r="E69" s="112"/>
      <c r="F69" s="112"/>
    </row>
    <row r="70" spans="1:6" ht="14.25">
      <c r="A70" s="112"/>
      <c r="B70" s="112"/>
      <c r="C70" s="112"/>
      <c r="D70" s="112"/>
      <c r="E70" s="112"/>
      <c r="F70" s="112"/>
    </row>
    <row r="71" spans="1:6" ht="14.25">
      <c r="A71" s="112"/>
      <c r="B71" s="112"/>
      <c r="C71" s="112"/>
      <c r="D71" s="112"/>
      <c r="E71" s="112"/>
      <c r="F71" s="112"/>
    </row>
    <row r="72" spans="1:6" ht="14.25">
      <c r="A72" s="112"/>
      <c r="B72" s="112"/>
      <c r="C72" s="112"/>
      <c r="D72" s="112"/>
      <c r="E72" s="112"/>
      <c r="F72" s="112"/>
    </row>
    <row r="73" spans="1:6" ht="14.25">
      <c r="A73" s="112"/>
      <c r="B73" s="112"/>
      <c r="C73" s="112"/>
      <c r="D73" s="112"/>
      <c r="E73" s="112"/>
      <c r="F73" s="112"/>
    </row>
    <row r="74" spans="1:6" ht="14.25">
      <c r="A74" s="112"/>
      <c r="B74" s="112"/>
      <c r="C74" s="112"/>
      <c r="D74" s="112"/>
      <c r="E74" s="112"/>
      <c r="F74" s="112"/>
    </row>
    <row r="75" spans="1:6" ht="14.25">
      <c r="A75" s="112"/>
      <c r="B75" s="112"/>
      <c r="C75" s="112"/>
      <c r="D75" s="112"/>
      <c r="E75" s="112"/>
      <c r="F75" s="112"/>
    </row>
    <row r="76" spans="1:6" ht="14.25">
      <c r="A76" s="112"/>
      <c r="B76" s="112"/>
      <c r="C76" s="112"/>
      <c r="D76" s="112"/>
      <c r="E76" s="112"/>
      <c r="F76" s="112"/>
    </row>
    <row r="77" spans="1:6" ht="14.25">
      <c r="A77" s="112"/>
      <c r="B77" s="112"/>
      <c r="C77" s="112"/>
      <c r="D77" s="112"/>
      <c r="E77" s="112"/>
      <c r="F77" s="112"/>
    </row>
    <row r="78" spans="1:6" ht="14.25">
      <c r="A78" s="112"/>
      <c r="B78" s="112"/>
      <c r="C78" s="112"/>
      <c r="D78" s="112"/>
      <c r="E78" s="112"/>
      <c r="F78" s="112"/>
    </row>
    <row r="79" spans="1:6" ht="14.25">
      <c r="A79" s="112"/>
      <c r="B79" s="112"/>
      <c r="C79" s="112"/>
      <c r="D79" s="112"/>
      <c r="E79" s="112"/>
      <c r="F79" s="112"/>
    </row>
    <row r="80" spans="1:6" ht="14.25">
      <c r="A80" s="112"/>
      <c r="B80" s="112"/>
      <c r="C80" s="112"/>
      <c r="D80" s="112"/>
      <c r="E80" s="112"/>
      <c r="F80" s="112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zoomScalePageLayoutView="0" workbookViewId="0" topLeftCell="A24">
      <selection activeCell="G42" sqref="G42"/>
    </sheetView>
  </sheetViews>
  <sheetFormatPr defaultColWidth="9.140625" defaultRowHeight="15"/>
  <cols>
    <col min="1" max="1" width="65.00390625" style="44" customWidth="1"/>
    <col min="2" max="2" width="12.28125" style="44" customWidth="1"/>
    <col min="3" max="3" width="14.57421875" style="44" customWidth="1"/>
    <col min="4" max="4" width="14.28125" style="44" customWidth="1"/>
    <col min="5" max="5" width="11.8515625" style="44" customWidth="1"/>
    <col min="6" max="6" width="11.00390625" style="44" customWidth="1"/>
    <col min="7" max="7" width="11.140625" style="44" customWidth="1"/>
    <col min="8" max="16384" width="9.140625" style="44" customWidth="1"/>
  </cols>
  <sheetData>
    <row r="1" spans="1:4" ht="21" customHeight="1">
      <c r="A1" s="518" t="s">
        <v>939</v>
      </c>
      <c r="B1" s="541"/>
      <c r="C1" s="541"/>
      <c r="D1" s="541"/>
    </row>
    <row r="2" spans="1:4" ht="21" customHeight="1">
      <c r="A2" s="469" t="s">
        <v>919</v>
      </c>
      <c r="B2" s="541"/>
      <c r="C2" s="541"/>
      <c r="D2" s="541"/>
    </row>
    <row r="3" spans="1:4" ht="14.25">
      <c r="A3" s="281"/>
      <c r="B3" s="321"/>
      <c r="C3" s="321"/>
      <c r="D3" s="321"/>
    </row>
    <row r="4" spans="1:4" ht="14.25">
      <c r="A4" s="112" t="s">
        <v>885</v>
      </c>
      <c r="B4" s="112"/>
      <c r="C4" s="112"/>
      <c r="D4" s="112"/>
    </row>
    <row r="5" spans="1:7" ht="42.75">
      <c r="A5" s="118" t="s">
        <v>169</v>
      </c>
      <c r="B5" s="324" t="s">
        <v>943</v>
      </c>
      <c r="C5" s="324" t="s">
        <v>377</v>
      </c>
      <c r="D5" s="324" t="s">
        <v>944</v>
      </c>
      <c r="E5" s="325" t="s">
        <v>943</v>
      </c>
      <c r="F5" s="325" t="s">
        <v>377</v>
      </c>
      <c r="G5" s="325" t="s">
        <v>944</v>
      </c>
    </row>
    <row r="6" spans="1:7" ht="28.5">
      <c r="A6" s="323"/>
      <c r="B6" s="326"/>
      <c r="C6" s="327" t="s">
        <v>886</v>
      </c>
      <c r="D6" s="328"/>
      <c r="E6" s="326"/>
      <c r="F6" s="327" t="s">
        <v>218</v>
      </c>
      <c r="G6" s="328"/>
    </row>
    <row r="7" spans="1:7" ht="14.25">
      <c r="A7" s="313" t="s">
        <v>405</v>
      </c>
      <c r="B7" s="329">
        <v>1411750</v>
      </c>
      <c r="C7" s="329"/>
      <c r="D7" s="329">
        <v>615000</v>
      </c>
      <c r="E7" s="314">
        <v>0</v>
      </c>
      <c r="F7" s="314"/>
      <c r="G7" s="314"/>
    </row>
    <row r="8" spans="1:7" ht="28.5">
      <c r="A8" s="313" t="s">
        <v>406</v>
      </c>
      <c r="B8" s="314">
        <v>28170</v>
      </c>
      <c r="C8" s="314"/>
      <c r="D8" s="314">
        <v>702830</v>
      </c>
      <c r="E8" s="314"/>
      <c r="F8" s="314"/>
      <c r="G8" s="314">
        <v>14351597</v>
      </c>
    </row>
    <row r="9" spans="1:7" ht="14.25">
      <c r="A9" s="313" t="s">
        <v>407</v>
      </c>
      <c r="B9" s="314"/>
      <c r="C9" s="314"/>
      <c r="D9" s="314"/>
      <c r="E9" s="314"/>
      <c r="F9" s="314"/>
      <c r="G9" s="314"/>
    </row>
    <row r="10" spans="1:7" ht="28.5">
      <c r="A10" s="315" t="s">
        <v>408</v>
      </c>
      <c r="B10" s="316">
        <f>SUM(B7:B9)</f>
        <v>1439920</v>
      </c>
      <c r="C10" s="316"/>
      <c r="D10" s="316">
        <f>SUM(D7:D9)</f>
        <v>1317830</v>
      </c>
      <c r="E10" s="316">
        <f>SUM(E7:E9)</f>
        <v>0</v>
      </c>
      <c r="F10" s="316"/>
      <c r="G10" s="316">
        <f>SUM(G8:G9)</f>
        <v>14351597</v>
      </c>
    </row>
    <row r="11" spans="1:7" ht="14.25">
      <c r="A11" s="313" t="s">
        <v>409</v>
      </c>
      <c r="B11" s="314"/>
      <c r="C11" s="314"/>
      <c r="D11" s="314"/>
      <c r="E11" s="314"/>
      <c r="F11" s="314"/>
      <c r="G11" s="314"/>
    </row>
    <row r="12" spans="1:7" ht="14.25">
      <c r="A12" s="313" t="s">
        <v>410</v>
      </c>
      <c r="B12" s="314"/>
      <c r="C12" s="314"/>
      <c r="D12" s="314"/>
      <c r="E12" s="314"/>
      <c r="F12" s="314"/>
      <c r="G12" s="314"/>
    </row>
    <row r="13" spans="1:7" ht="14.25">
      <c r="A13" s="315" t="s">
        <v>411</v>
      </c>
      <c r="B13" s="316"/>
      <c r="C13" s="316"/>
      <c r="D13" s="316"/>
      <c r="E13" s="316"/>
      <c r="F13" s="316"/>
      <c r="G13" s="316"/>
    </row>
    <row r="14" spans="1:7" ht="14.25">
      <c r="A14" s="313" t="s">
        <v>412</v>
      </c>
      <c r="B14" s="314">
        <v>90656516</v>
      </c>
      <c r="C14" s="314"/>
      <c r="D14" s="314">
        <v>97929542</v>
      </c>
      <c r="E14" s="314">
        <v>112357183</v>
      </c>
      <c r="F14" s="314"/>
      <c r="G14" s="314">
        <v>167854612</v>
      </c>
    </row>
    <row r="15" spans="1:7" ht="14.25">
      <c r="A15" s="313" t="s">
        <v>413</v>
      </c>
      <c r="B15" s="314">
        <v>1241893</v>
      </c>
      <c r="C15" s="314"/>
      <c r="D15" s="314">
        <v>0</v>
      </c>
      <c r="E15" s="314"/>
      <c r="F15" s="314"/>
      <c r="G15" s="314"/>
    </row>
    <row r="16" spans="1:7" ht="14.25">
      <c r="A16" s="313" t="s">
        <v>414</v>
      </c>
      <c r="B16" s="314"/>
      <c r="C16" s="314"/>
      <c r="D16" s="314">
        <v>11</v>
      </c>
      <c r="E16" s="314"/>
      <c r="F16" s="314"/>
      <c r="G16" s="314">
        <v>1060884</v>
      </c>
    </row>
    <row r="17" spans="1:7" ht="14.25">
      <c r="A17" s="315" t="s">
        <v>415</v>
      </c>
      <c r="B17" s="316">
        <f>SUM(B14:B16)</f>
        <v>91898409</v>
      </c>
      <c r="C17" s="316"/>
      <c r="D17" s="316">
        <f>SUM(D14:D16)</f>
        <v>97929553</v>
      </c>
      <c r="E17" s="316">
        <v>112357183</v>
      </c>
      <c r="F17" s="316"/>
      <c r="G17" s="316">
        <f>SUM(G11:G16)</f>
        <v>168915496</v>
      </c>
    </row>
    <row r="18" spans="1:7" ht="14.25">
      <c r="A18" s="313" t="s">
        <v>416</v>
      </c>
      <c r="B18" s="314">
        <v>2880991</v>
      </c>
      <c r="C18" s="314"/>
      <c r="D18" s="314">
        <v>2558887</v>
      </c>
      <c r="E18" s="314">
        <v>3079195</v>
      </c>
      <c r="F18" s="314"/>
      <c r="G18" s="314">
        <v>30679209</v>
      </c>
    </row>
    <row r="19" spans="1:7" ht="14.25">
      <c r="A19" s="313" t="s">
        <v>417</v>
      </c>
      <c r="B19" s="314">
        <v>14104741</v>
      </c>
      <c r="C19" s="314"/>
      <c r="D19" s="314">
        <v>10774691</v>
      </c>
      <c r="E19" s="314">
        <v>5676050</v>
      </c>
      <c r="F19" s="314"/>
      <c r="G19" s="314">
        <v>12651835</v>
      </c>
    </row>
    <row r="20" spans="1:7" ht="14.25">
      <c r="A20" s="313" t="s">
        <v>418</v>
      </c>
      <c r="B20" s="314"/>
      <c r="C20" s="314"/>
      <c r="D20" s="314"/>
      <c r="E20" s="314"/>
      <c r="F20" s="314"/>
      <c r="G20" s="314"/>
    </row>
    <row r="21" spans="1:7" ht="14.25">
      <c r="A21" s="313" t="s">
        <v>419</v>
      </c>
      <c r="B21" s="314"/>
      <c r="C21" s="314"/>
      <c r="D21" s="314"/>
      <c r="E21" s="314"/>
      <c r="F21" s="314"/>
      <c r="G21" s="314"/>
    </row>
    <row r="22" spans="1:7" ht="14.25">
      <c r="A22" s="315" t="s">
        <v>420</v>
      </c>
      <c r="B22" s="316">
        <f>SUM(B18:B21)</f>
        <v>16985732</v>
      </c>
      <c r="C22" s="316"/>
      <c r="D22" s="316">
        <f>SUM(D18:D21)</f>
        <v>13333578</v>
      </c>
      <c r="E22" s="316">
        <f>SUM(E18:E21)</f>
        <v>8755245</v>
      </c>
      <c r="F22" s="316"/>
      <c r="G22" s="316">
        <f>SUM(G18:G21)</f>
        <v>43331044</v>
      </c>
    </row>
    <row r="23" spans="1:7" ht="14.25">
      <c r="A23" s="313" t="s">
        <v>421</v>
      </c>
      <c r="B23" s="314">
        <v>47582133</v>
      </c>
      <c r="C23" s="314"/>
      <c r="D23" s="314">
        <v>58775865</v>
      </c>
      <c r="E23" s="314">
        <v>72875323</v>
      </c>
      <c r="F23" s="314"/>
      <c r="G23" s="314">
        <v>92047104</v>
      </c>
    </row>
    <row r="24" spans="1:7" ht="14.25">
      <c r="A24" s="313" t="s">
        <v>422</v>
      </c>
      <c r="B24" s="314">
        <v>9381136</v>
      </c>
      <c r="C24" s="314"/>
      <c r="D24" s="314">
        <v>10983898</v>
      </c>
      <c r="E24" s="314">
        <v>6161178</v>
      </c>
      <c r="F24" s="314"/>
      <c r="G24" s="314">
        <v>14623328</v>
      </c>
    </row>
    <row r="25" spans="1:7" ht="14.25">
      <c r="A25" s="313" t="s">
        <v>423</v>
      </c>
      <c r="B25" s="314">
        <v>15992483</v>
      </c>
      <c r="C25" s="314"/>
      <c r="D25" s="314">
        <v>13871819</v>
      </c>
      <c r="E25" s="314">
        <v>22935445</v>
      </c>
      <c r="F25" s="314"/>
      <c r="G25" s="314">
        <v>25470124</v>
      </c>
    </row>
    <row r="26" spans="1:7" ht="14.25">
      <c r="A26" s="315" t="s">
        <v>424</v>
      </c>
      <c r="B26" s="316">
        <f>SUM(B23:B25)</f>
        <v>72955752</v>
      </c>
      <c r="C26" s="316"/>
      <c r="D26" s="316">
        <f>SUM(D23:D25)</f>
        <v>83631582</v>
      </c>
      <c r="E26" s="316">
        <f>SUM(E23:E25)</f>
        <v>101971946</v>
      </c>
      <c r="F26" s="316"/>
      <c r="G26" s="316">
        <f>SUM(G23:G25)</f>
        <v>132140556</v>
      </c>
    </row>
    <row r="27" spans="1:7" ht="14.25">
      <c r="A27" s="315" t="s">
        <v>425</v>
      </c>
      <c r="B27" s="316"/>
      <c r="C27" s="316"/>
      <c r="D27" s="316">
        <v>113386</v>
      </c>
      <c r="E27" s="316">
        <v>763686</v>
      </c>
      <c r="F27" s="316"/>
      <c r="G27" s="316">
        <v>786336</v>
      </c>
    </row>
    <row r="28" spans="1:7" ht="14.25">
      <c r="A28" s="315" t="s">
        <v>426</v>
      </c>
      <c r="B28" s="316">
        <v>4408534</v>
      </c>
      <c r="C28" s="316"/>
      <c r="D28" s="316">
        <v>2289412</v>
      </c>
      <c r="E28" s="316">
        <v>2310773</v>
      </c>
      <c r="F28" s="316"/>
      <c r="G28" s="316">
        <v>6332966</v>
      </c>
    </row>
    <row r="29" spans="1:7" ht="28.5">
      <c r="A29" s="315" t="s">
        <v>427</v>
      </c>
      <c r="B29" s="316">
        <v>-1011689</v>
      </c>
      <c r="C29" s="316"/>
      <c r="D29" s="316">
        <v>-120575</v>
      </c>
      <c r="E29" s="316">
        <v>-1444467</v>
      </c>
      <c r="F29" s="316"/>
      <c r="G29" s="316">
        <v>676191</v>
      </c>
    </row>
    <row r="30" spans="1:7" ht="14.25">
      <c r="A30" s="313" t="s">
        <v>428</v>
      </c>
      <c r="B30" s="314"/>
      <c r="C30" s="314"/>
      <c r="D30" s="314"/>
      <c r="E30" s="314"/>
      <c r="F30" s="314"/>
      <c r="G30" s="314"/>
    </row>
    <row r="31" spans="1:7" ht="14.25">
      <c r="A31" s="313" t="s">
        <v>429</v>
      </c>
      <c r="B31" s="314"/>
      <c r="C31" s="314"/>
      <c r="D31" s="314"/>
      <c r="E31" s="314"/>
      <c r="F31" s="314"/>
      <c r="G31" s="314"/>
    </row>
    <row r="32" spans="1:7" ht="28.5">
      <c r="A32" s="313" t="s">
        <v>430</v>
      </c>
      <c r="B32" s="314">
        <v>137</v>
      </c>
      <c r="C32" s="314"/>
      <c r="D32" s="314"/>
      <c r="E32" s="314">
        <v>137</v>
      </c>
      <c r="F32" s="314"/>
      <c r="G32" s="314"/>
    </row>
    <row r="33" spans="1:7" ht="14.25">
      <c r="A33" s="313" t="s">
        <v>431</v>
      </c>
      <c r="B33" s="314"/>
      <c r="C33" s="314"/>
      <c r="D33" s="314"/>
      <c r="E33" s="314"/>
      <c r="F33" s="314"/>
      <c r="G33" s="314"/>
    </row>
    <row r="34" spans="1:7" ht="28.5">
      <c r="A34" s="315" t="s">
        <v>432</v>
      </c>
      <c r="B34" s="316">
        <f>SUM(B32:B33)</f>
        <v>137</v>
      </c>
      <c r="C34" s="316"/>
      <c r="D34" s="316">
        <v>0</v>
      </c>
      <c r="E34" s="316">
        <v>137</v>
      </c>
      <c r="F34" s="316">
        <v>0</v>
      </c>
      <c r="G34" s="316"/>
    </row>
    <row r="35" spans="1:7" ht="14.25">
      <c r="A35" s="313" t="s">
        <v>433</v>
      </c>
      <c r="B35" s="314"/>
      <c r="C35" s="314"/>
      <c r="D35" s="314"/>
      <c r="E35" s="314"/>
      <c r="F35" s="314"/>
      <c r="G35" s="314"/>
    </row>
    <row r="36" spans="1:7" ht="14.25">
      <c r="A36" s="313" t="s">
        <v>434</v>
      </c>
      <c r="B36" s="314"/>
      <c r="C36" s="314"/>
      <c r="D36" s="314">
        <v>38</v>
      </c>
      <c r="E36" s="314"/>
      <c r="F36" s="314"/>
      <c r="G36" s="314">
        <v>56</v>
      </c>
    </row>
    <row r="37" spans="1:7" ht="14.25">
      <c r="A37" s="313" t="s">
        <v>435</v>
      </c>
      <c r="B37" s="314"/>
      <c r="C37" s="314"/>
      <c r="D37" s="314"/>
      <c r="E37" s="314"/>
      <c r="F37" s="314"/>
      <c r="G37" s="314">
        <v>17736</v>
      </c>
    </row>
    <row r="38" spans="1:7" ht="14.25">
      <c r="A38" s="313" t="s">
        <v>436</v>
      </c>
      <c r="B38" s="314"/>
      <c r="C38" s="314"/>
      <c r="D38" s="314"/>
      <c r="E38" s="314"/>
      <c r="F38" s="314"/>
      <c r="G38" s="314"/>
    </row>
    <row r="39" spans="1:7" ht="14.25">
      <c r="A39" s="315" t="s">
        <v>437</v>
      </c>
      <c r="B39" s="316"/>
      <c r="C39" s="316"/>
      <c r="D39" s="316"/>
      <c r="E39" s="316"/>
      <c r="F39" s="316"/>
      <c r="G39" s="316"/>
    </row>
    <row r="40" spans="1:7" ht="14.25">
      <c r="A40" s="315" t="s">
        <v>438</v>
      </c>
      <c r="B40" s="316">
        <f>SUM(B34)</f>
        <v>137</v>
      </c>
      <c r="C40" s="316"/>
      <c r="D40" s="316">
        <v>38</v>
      </c>
      <c r="E40" s="316">
        <v>137</v>
      </c>
      <c r="F40" s="316"/>
      <c r="G40" s="316">
        <f>SUM(G36:G39)</f>
        <v>17792</v>
      </c>
    </row>
    <row r="41" spans="1:7" ht="14.25">
      <c r="A41" s="315" t="s">
        <v>938</v>
      </c>
      <c r="B41" s="316">
        <f>SUM(B29+B40)</f>
        <v>-1011552</v>
      </c>
      <c r="C41" s="316"/>
      <c r="D41" s="316">
        <v>-120537</v>
      </c>
      <c r="E41" s="316">
        <f>SUM(E29+E40)</f>
        <v>-1444330</v>
      </c>
      <c r="F41" s="316"/>
      <c r="G41" s="316">
        <v>693983</v>
      </c>
    </row>
    <row r="42" spans="1:4" ht="14.25">
      <c r="A42" s="112"/>
      <c r="B42" s="112"/>
      <c r="C42" s="112"/>
      <c r="D42" s="112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5.00390625" style="44" customWidth="1"/>
    <col min="2" max="2" width="13.140625" style="44" bestFit="1" customWidth="1"/>
    <col min="3" max="3" width="14.421875" style="44" customWidth="1"/>
    <col min="4" max="4" width="14.28125" style="44" customWidth="1"/>
    <col min="5" max="16384" width="9.140625" style="44" customWidth="1"/>
  </cols>
  <sheetData>
    <row r="1" spans="1:4" ht="21" customHeight="1">
      <c r="A1" s="518" t="s">
        <v>939</v>
      </c>
      <c r="B1" s="541"/>
      <c r="C1" s="541"/>
      <c r="D1" s="541"/>
    </row>
    <row r="2" spans="1:4" ht="21" customHeight="1">
      <c r="A2" s="469" t="s">
        <v>919</v>
      </c>
      <c r="B2" s="541"/>
      <c r="C2" s="541"/>
      <c r="D2" s="541"/>
    </row>
    <row r="3" spans="1:4" ht="14.25">
      <c r="A3" s="281"/>
      <c r="B3" s="321"/>
      <c r="C3" s="321"/>
      <c r="D3" s="321"/>
    </row>
    <row r="4" spans="1:4" ht="14.25">
      <c r="A4" s="112" t="s">
        <v>404</v>
      </c>
      <c r="B4" s="112"/>
      <c r="C4" s="112"/>
      <c r="D4" s="112"/>
    </row>
    <row r="5" spans="1:4" ht="28.5">
      <c r="A5" s="118" t="s">
        <v>169</v>
      </c>
      <c r="B5" s="325" t="s">
        <v>943</v>
      </c>
      <c r="C5" s="325" t="s">
        <v>377</v>
      </c>
      <c r="D5" s="325" t="s">
        <v>944</v>
      </c>
    </row>
    <row r="6" spans="1:4" ht="14.25">
      <c r="A6" s="313" t="s">
        <v>405</v>
      </c>
      <c r="B6" s="314">
        <v>183554600</v>
      </c>
      <c r="C6" s="314"/>
      <c r="D6" s="314">
        <v>183432247</v>
      </c>
    </row>
    <row r="7" spans="1:4" ht="28.5">
      <c r="A7" s="313" t="s">
        <v>406</v>
      </c>
      <c r="B7" s="314">
        <v>49509894</v>
      </c>
      <c r="C7" s="314"/>
      <c r="D7" s="314">
        <v>38159861</v>
      </c>
    </row>
    <row r="8" spans="1:4" ht="14.25">
      <c r="A8" s="313" t="s">
        <v>407</v>
      </c>
      <c r="B8" s="314">
        <v>433290</v>
      </c>
      <c r="C8" s="314"/>
      <c r="D8" s="314">
        <v>357939</v>
      </c>
    </row>
    <row r="9" spans="1:4" ht="28.5">
      <c r="A9" s="315" t="s">
        <v>408</v>
      </c>
      <c r="B9" s="316">
        <f>SUM(B6:B8)</f>
        <v>233497784</v>
      </c>
      <c r="C9" s="316"/>
      <c r="D9" s="316">
        <f>SUM(D6:D8)</f>
        <v>221950047</v>
      </c>
    </row>
    <row r="10" spans="1:4" ht="14.25">
      <c r="A10" s="313" t="s">
        <v>409</v>
      </c>
      <c r="B10" s="314">
        <v>0</v>
      </c>
      <c r="C10" s="314"/>
      <c r="D10" s="314">
        <v>0</v>
      </c>
    </row>
    <row r="11" spans="1:4" ht="14.25">
      <c r="A11" s="313" t="s">
        <v>410</v>
      </c>
      <c r="B11" s="314">
        <v>0</v>
      </c>
      <c r="C11" s="314"/>
      <c r="D11" s="314">
        <v>0</v>
      </c>
    </row>
    <row r="12" spans="1:4" ht="14.25">
      <c r="A12" s="315" t="s">
        <v>411</v>
      </c>
      <c r="B12" s="316">
        <f>SUM(B10:B11)</f>
        <v>0</v>
      </c>
      <c r="C12" s="316">
        <v>0</v>
      </c>
      <c r="D12" s="316">
        <f>SUM(D10:D11)</f>
        <v>0</v>
      </c>
    </row>
    <row r="13" spans="1:4" ht="14.25">
      <c r="A13" s="313" t="s">
        <v>412</v>
      </c>
      <c r="B13" s="314">
        <v>318201210</v>
      </c>
      <c r="C13" s="314"/>
      <c r="D13" s="314">
        <v>333415896</v>
      </c>
    </row>
    <row r="14" spans="1:4" ht="14.25">
      <c r="A14" s="313" t="s">
        <v>413</v>
      </c>
      <c r="B14" s="314">
        <v>42359866</v>
      </c>
      <c r="C14" s="314"/>
      <c r="D14" s="314">
        <v>58235515</v>
      </c>
    </row>
    <row r="15" spans="1:4" ht="14.25">
      <c r="A15" s="313" t="s">
        <v>921</v>
      </c>
      <c r="B15" s="314">
        <v>51942503</v>
      </c>
      <c r="C15" s="314"/>
      <c r="D15" s="314">
        <v>2735821</v>
      </c>
    </row>
    <row r="16" spans="1:4" ht="14.25">
      <c r="A16" s="313" t="s">
        <v>920</v>
      </c>
      <c r="B16" s="314">
        <v>83274985</v>
      </c>
      <c r="C16" s="314"/>
      <c r="D16" s="314">
        <v>453484654</v>
      </c>
    </row>
    <row r="17" spans="1:4" ht="14.25">
      <c r="A17" s="315" t="s">
        <v>415</v>
      </c>
      <c r="B17" s="316">
        <f>SUM(B13:B16)</f>
        <v>495778564</v>
      </c>
      <c r="C17" s="316">
        <v>0</v>
      </c>
      <c r="D17" s="316">
        <f>SUM(D13:D16)</f>
        <v>847871886</v>
      </c>
    </row>
    <row r="18" spans="1:4" ht="14.25">
      <c r="A18" s="313" t="s">
        <v>416</v>
      </c>
      <c r="B18" s="314">
        <v>44449679</v>
      </c>
      <c r="C18" s="314"/>
      <c r="D18" s="314">
        <v>16118512</v>
      </c>
    </row>
    <row r="19" spans="1:4" ht="14.25">
      <c r="A19" s="313" t="s">
        <v>417</v>
      </c>
      <c r="B19" s="314">
        <v>106496618</v>
      </c>
      <c r="C19" s="314"/>
      <c r="D19" s="314">
        <v>108008279</v>
      </c>
    </row>
    <row r="20" spans="1:4" ht="14.25">
      <c r="A20" s="313" t="s">
        <v>418</v>
      </c>
      <c r="B20" s="314"/>
      <c r="C20" s="314"/>
      <c r="D20" s="314"/>
    </row>
    <row r="21" spans="1:4" ht="14.25">
      <c r="A21" s="313" t="s">
        <v>419</v>
      </c>
      <c r="B21" s="314">
        <v>1776386</v>
      </c>
      <c r="C21" s="314"/>
      <c r="D21" s="314">
        <v>866983</v>
      </c>
    </row>
    <row r="22" spans="1:4" ht="14.25">
      <c r="A22" s="315" t="s">
        <v>420</v>
      </c>
      <c r="B22" s="316">
        <f>SUM(B18:B21)</f>
        <v>152722683</v>
      </c>
      <c r="C22" s="316">
        <v>0</v>
      </c>
      <c r="D22" s="316">
        <f>SUM(D18:D21)</f>
        <v>124993774</v>
      </c>
    </row>
    <row r="23" spans="1:4" ht="14.25">
      <c r="A23" s="313" t="s">
        <v>421</v>
      </c>
      <c r="B23" s="314">
        <v>62272467</v>
      </c>
      <c r="C23" s="314">
        <v>0</v>
      </c>
      <c r="D23" s="314">
        <v>64170774</v>
      </c>
    </row>
    <row r="24" spans="1:4" ht="14.25">
      <c r="A24" s="313" t="s">
        <v>422</v>
      </c>
      <c r="B24" s="314">
        <v>33250394</v>
      </c>
      <c r="C24" s="314">
        <v>0</v>
      </c>
      <c r="D24" s="314">
        <v>32504618</v>
      </c>
    </row>
    <row r="25" spans="1:4" ht="14.25">
      <c r="A25" s="313" t="s">
        <v>423</v>
      </c>
      <c r="B25" s="314">
        <v>27477904</v>
      </c>
      <c r="C25" s="314">
        <v>0</v>
      </c>
      <c r="D25" s="314">
        <v>22984702</v>
      </c>
    </row>
    <row r="26" spans="1:4" ht="14.25">
      <c r="A26" s="315" t="s">
        <v>424</v>
      </c>
      <c r="B26" s="429">
        <f>SUM(B23:B25)</f>
        <v>123000765</v>
      </c>
      <c r="C26" s="316">
        <f>SUM(C23:C25)</f>
        <v>0</v>
      </c>
      <c r="D26" s="429">
        <f>SUM(D23:D25)</f>
        <v>119660094</v>
      </c>
    </row>
    <row r="27" spans="1:4" ht="14.25">
      <c r="A27" s="315" t="s">
        <v>425</v>
      </c>
      <c r="B27" s="316">
        <v>150444509</v>
      </c>
      <c r="C27" s="316">
        <v>0</v>
      </c>
      <c r="D27" s="316">
        <v>139970623</v>
      </c>
    </row>
    <row r="28" spans="1:4" ht="14.25">
      <c r="A28" s="315" t="s">
        <v>426</v>
      </c>
      <c r="B28" s="316">
        <v>372354088</v>
      </c>
      <c r="C28" s="316">
        <v>0</v>
      </c>
      <c r="D28" s="316">
        <v>914112701</v>
      </c>
    </row>
    <row r="29" spans="1:4" ht="28.5">
      <c r="A29" s="315" t="s">
        <v>427</v>
      </c>
      <c r="B29" s="316">
        <v>-69245697</v>
      </c>
      <c r="C29" s="316">
        <v>0</v>
      </c>
      <c r="D29" s="316">
        <v>-228915259</v>
      </c>
    </row>
    <row r="30" spans="1:4" ht="14.25">
      <c r="A30" s="313" t="s">
        <v>428</v>
      </c>
      <c r="B30" s="314">
        <v>1225000</v>
      </c>
      <c r="C30" s="314">
        <v>0</v>
      </c>
      <c r="D30" s="314">
        <v>0</v>
      </c>
    </row>
    <row r="31" spans="1:4" ht="14.25">
      <c r="A31" s="313" t="s">
        <v>429</v>
      </c>
      <c r="B31" s="314">
        <v>14524</v>
      </c>
      <c r="C31" s="314">
        <v>0</v>
      </c>
      <c r="D31" s="314">
        <v>1809176</v>
      </c>
    </row>
    <row r="32" spans="1:4" ht="28.5">
      <c r="A32" s="313" t="s">
        <v>430</v>
      </c>
      <c r="B32" s="314">
        <v>0</v>
      </c>
      <c r="C32" s="314">
        <v>0</v>
      </c>
      <c r="D32" s="314">
        <v>0</v>
      </c>
    </row>
    <row r="33" spans="1:4" ht="14.25">
      <c r="A33" s="313" t="s">
        <v>431</v>
      </c>
      <c r="B33" s="314">
        <v>0</v>
      </c>
      <c r="C33" s="314"/>
      <c r="D33" s="314">
        <v>0</v>
      </c>
    </row>
    <row r="34" spans="1:4" ht="28.5">
      <c r="A34" s="315" t="s">
        <v>432</v>
      </c>
      <c r="B34" s="316">
        <v>1239724</v>
      </c>
      <c r="C34" s="316">
        <v>0</v>
      </c>
      <c r="D34" s="316">
        <v>1809176</v>
      </c>
    </row>
    <row r="35" spans="1:4" ht="14.25">
      <c r="A35" s="313" t="s">
        <v>433</v>
      </c>
      <c r="B35" s="314">
        <v>4015446</v>
      </c>
      <c r="C35" s="314">
        <v>0</v>
      </c>
      <c r="D35" s="314">
        <v>6195349</v>
      </c>
    </row>
    <row r="36" spans="1:4" ht="14.25">
      <c r="A36" s="313" t="s">
        <v>434</v>
      </c>
      <c r="B36" s="314">
        <v>0</v>
      </c>
      <c r="C36" s="314">
        <v>0</v>
      </c>
      <c r="D36" s="314">
        <v>0</v>
      </c>
    </row>
    <row r="37" spans="1:4" ht="14.25">
      <c r="A37" s="313" t="s">
        <v>435</v>
      </c>
      <c r="B37" s="314">
        <v>0</v>
      </c>
      <c r="C37" s="314"/>
      <c r="D37" s="314">
        <v>0</v>
      </c>
    </row>
    <row r="38" spans="1:4" ht="14.25">
      <c r="A38" s="313" t="s">
        <v>436</v>
      </c>
      <c r="B38" s="314">
        <v>0</v>
      </c>
      <c r="C38" s="314">
        <v>0</v>
      </c>
      <c r="D38" s="314">
        <v>0</v>
      </c>
    </row>
    <row r="39" spans="1:4" ht="14.25">
      <c r="A39" s="315" t="s">
        <v>437</v>
      </c>
      <c r="B39" s="316">
        <f>SUM(B35:B38)</f>
        <v>4015446</v>
      </c>
      <c r="C39" s="316">
        <v>0</v>
      </c>
      <c r="D39" s="316">
        <f>SUM(D35:D38)</f>
        <v>6195349</v>
      </c>
    </row>
    <row r="40" spans="1:4" ht="14.25">
      <c r="A40" s="315" t="s">
        <v>438</v>
      </c>
      <c r="B40" s="316">
        <f>SUM(B34-B39)</f>
        <v>-2775722</v>
      </c>
      <c r="C40" s="316">
        <v>0</v>
      </c>
      <c r="D40" s="316">
        <f>SUM(D34-D39)</f>
        <v>-4386173</v>
      </c>
    </row>
    <row r="41" spans="1:4" ht="14.25">
      <c r="A41" s="315" t="s">
        <v>439</v>
      </c>
      <c r="B41" s="316">
        <f>SUM(B29+B40)</f>
        <v>-72021419</v>
      </c>
      <c r="C41" s="316">
        <v>0</v>
      </c>
      <c r="D41" s="316">
        <f>SUM(D29+D40)</f>
        <v>-233301432</v>
      </c>
    </row>
    <row r="42" spans="1:4" ht="14.25">
      <c r="A42" s="112"/>
      <c r="B42" s="112"/>
      <c r="C42" s="112"/>
      <c r="D42" s="112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53"/>
  <sheetViews>
    <sheetView zoomScalePageLayoutView="0" workbookViewId="0" topLeftCell="A227">
      <selection activeCell="D248" sqref="D248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6" ht="27" customHeight="1">
      <c r="A1" s="542" t="s">
        <v>939</v>
      </c>
      <c r="B1" s="543"/>
      <c r="C1" s="543"/>
      <c r="D1" s="543"/>
      <c r="E1" s="21"/>
      <c r="F1" s="14"/>
    </row>
    <row r="2" spans="1:6" ht="25.5" customHeight="1">
      <c r="A2" s="516" t="s">
        <v>937</v>
      </c>
      <c r="B2" s="543"/>
      <c r="C2" s="543"/>
      <c r="D2" s="543"/>
      <c r="E2" s="10"/>
      <c r="F2" s="14"/>
    </row>
    <row r="4" spans="1:6" ht="14.25">
      <c r="A4" s="2" t="s">
        <v>898</v>
      </c>
      <c r="B4" s="2"/>
      <c r="C4" s="2"/>
      <c r="D4" s="2"/>
      <c r="E4" s="2"/>
      <c r="F4" s="2"/>
    </row>
    <row r="5" spans="1:6" ht="39">
      <c r="A5" s="5" t="s">
        <v>169</v>
      </c>
      <c r="B5" s="22" t="s">
        <v>943</v>
      </c>
      <c r="C5" s="22" t="s">
        <v>377</v>
      </c>
      <c r="D5" s="22" t="s">
        <v>944</v>
      </c>
      <c r="E5" s="2"/>
      <c r="F5" s="2"/>
    </row>
    <row r="6" spans="1:6" ht="14.25">
      <c r="A6" s="17" t="s">
        <v>376</v>
      </c>
      <c r="B6" s="4"/>
      <c r="C6" s="4"/>
      <c r="D6" s="4"/>
      <c r="E6" s="2"/>
      <c r="F6" s="2"/>
    </row>
    <row r="7" spans="1:6" ht="14.25">
      <c r="A7" s="15" t="s">
        <v>270</v>
      </c>
      <c r="B7" s="16"/>
      <c r="C7" s="16"/>
      <c r="D7" s="16"/>
      <c r="E7" s="2"/>
      <c r="F7" s="2"/>
    </row>
    <row r="8" spans="1:6" ht="14.25">
      <c r="A8" s="15" t="s">
        <v>271</v>
      </c>
      <c r="B8" s="16"/>
      <c r="C8" s="16"/>
      <c r="D8" s="16"/>
      <c r="E8" s="2"/>
      <c r="F8" s="2"/>
    </row>
    <row r="9" spans="1:6" ht="14.25">
      <c r="A9" s="15" t="s">
        <v>272</v>
      </c>
      <c r="B9" s="16"/>
      <c r="C9" s="16"/>
      <c r="D9" s="16"/>
      <c r="E9" s="2"/>
      <c r="F9" s="2"/>
    </row>
    <row r="10" spans="1:6" ht="14.25">
      <c r="A10" s="17" t="s">
        <v>352</v>
      </c>
      <c r="B10" s="18"/>
      <c r="C10" s="18"/>
      <c r="D10" s="18"/>
      <c r="E10" s="2"/>
      <c r="F10" s="2"/>
    </row>
    <row r="11" spans="1:6" ht="14.25">
      <c r="A11" s="15" t="s">
        <v>273</v>
      </c>
      <c r="B11" s="16"/>
      <c r="C11" s="16"/>
      <c r="D11" s="16"/>
      <c r="E11" s="2"/>
      <c r="F11" s="2"/>
    </row>
    <row r="12" spans="1:6" ht="14.25">
      <c r="A12" s="15" t="s">
        <v>274</v>
      </c>
      <c r="B12" s="16"/>
      <c r="C12" s="16"/>
      <c r="D12" s="16"/>
      <c r="E12" s="2"/>
      <c r="F12" s="2"/>
    </row>
    <row r="13" spans="1:6" ht="14.25">
      <c r="A13" s="15" t="s">
        <v>275</v>
      </c>
      <c r="B13" s="16"/>
      <c r="C13" s="16"/>
      <c r="D13" s="16"/>
      <c r="E13" s="2"/>
      <c r="F13" s="2"/>
    </row>
    <row r="14" spans="1:6" ht="14.25">
      <c r="A14" s="15" t="s">
        <v>276</v>
      </c>
      <c r="B14" s="16"/>
      <c r="C14" s="16"/>
      <c r="D14" s="16"/>
      <c r="E14" s="2"/>
      <c r="F14" s="2"/>
    </row>
    <row r="15" spans="1:6" ht="14.25">
      <c r="A15" s="15" t="s">
        <v>277</v>
      </c>
      <c r="B15" s="16"/>
      <c r="C15" s="16"/>
      <c r="D15" s="16"/>
      <c r="E15" s="2"/>
      <c r="F15" s="2"/>
    </row>
    <row r="16" spans="1:6" ht="14.25">
      <c r="A16" s="17" t="s">
        <v>353</v>
      </c>
      <c r="B16" s="18"/>
      <c r="C16" s="18"/>
      <c r="D16" s="18"/>
      <c r="E16" s="2"/>
      <c r="F16" s="2"/>
    </row>
    <row r="17" spans="1:6" ht="14.25">
      <c r="A17" s="15" t="s">
        <v>349</v>
      </c>
      <c r="B17" s="16"/>
      <c r="C17" s="16"/>
      <c r="D17" s="16"/>
      <c r="E17" s="2"/>
      <c r="F17" s="2"/>
    </row>
    <row r="18" spans="1:6" ht="14.25">
      <c r="A18" s="15" t="s">
        <v>350</v>
      </c>
      <c r="B18" s="16"/>
      <c r="C18" s="16"/>
      <c r="D18" s="16"/>
      <c r="E18" s="2"/>
      <c r="F18" s="2"/>
    </row>
    <row r="19" spans="1:6" ht="14.25">
      <c r="A19" s="15" t="s">
        <v>278</v>
      </c>
      <c r="B19" s="16"/>
      <c r="C19" s="16"/>
      <c r="D19" s="16"/>
      <c r="E19" s="2"/>
      <c r="F19" s="2"/>
    </row>
    <row r="20" spans="1:6" ht="14.25">
      <c r="A20" s="17" t="s">
        <v>351</v>
      </c>
      <c r="B20" s="18"/>
      <c r="C20" s="18"/>
      <c r="D20" s="18"/>
      <c r="E20" s="2"/>
      <c r="F20" s="2"/>
    </row>
    <row r="21" spans="1:6" ht="14.25">
      <c r="A21" s="15" t="s">
        <v>279</v>
      </c>
      <c r="B21" s="16"/>
      <c r="C21" s="16"/>
      <c r="D21" s="16"/>
      <c r="E21" s="2"/>
      <c r="F21" s="2"/>
    </row>
    <row r="22" spans="1:6" ht="26.25">
      <c r="A22" s="15" t="s">
        <v>280</v>
      </c>
      <c r="B22" s="16"/>
      <c r="C22" s="16"/>
      <c r="D22" s="16"/>
      <c r="E22" s="2"/>
      <c r="F22" s="2"/>
    </row>
    <row r="23" spans="1:6" ht="14.25">
      <c r="A23" s="17" t="s">
        <v>378</v>
      </c>
      <c r="B23" s="18"/>
      <c r="C23" s="18"/>
      <c r="D23" s="18"/>
      <c r="E23" s="2"/>
      <c r="F23" s="2"/>
    </row>
    <row r="24" spans="1:6" ht="14.25">
      <c r="A24" s="17" t="s">
        <v>354</v>
      </c>
      <c r="B24" s="18"/>
      <c r="C24" s="18"/>
      <c r="D24" s="18"/>
      <c r="E24" s="2"/>
      <c r="F24" s="2"/>
    </row>
    <row r="25" spans="1:6" ht="14.25">
      <c r="A25" s="15" t="s">
        <v>281</v>
      </c>
      <c r="B25" s="16"/>
      <c r="C25" s="16"/>
      <c r="D25" s="16"/>
      <c r="E25" s="2"/>
      <c r="F25" s="2"/>
    </row>
    <row r="26" spans="1:6" ht="14.25">
      <c r="A26" s="15" t="s">
        <v>282</v>
      </c>
      <c r="B26" s="16"/>
      <c r="C26" s="16"/>
      <c r="D26" s="16"/>
      <c r="E26" s="2"/>
      <c r="F26" s="2"/>
    </row>
    <row r="27" spans="1:6" ht="14.25">
      <c r="A27" s="15" t="s">
        <v>283</v>
      </c>
      <c r="B27" s="16"/>
      <c r="C27" s="16"/>
      <c r="D27" s="16"/>
      <c r="E27" s="2"/>
      <c r="F27" s="2"/>
    </row>
    <row r="28" spans="1:6" ht="14.25">
      <c r="A28" s="15" t="s">
        <v>284</v>
      </c>
      <c r="B28" s="16"/>
      <c r="C28" s="16"/>
      <c r="D28" s="16"/>
      <c r="E28" s="2"/>
      <c r="F28" s="2"/>
    </row>
    <row r="29" spans="1:6" ht="14.25">
      <c r="A29" s="15" t="s">
        <v>285</v>
      </c>
      <c r="B29" s="16"/>
      <c r="C29" s="16"/>
      <c r="D29" s="16"/>
      <c r="E29" s="2"/>
      <c r="F29" s="2"/>
    </row>
    <row r="30" spans="1:6" ht="14.25">
      <c r="A30" s="17" t="s">
        <v>379</v>
      </c>
      <c r="B30" s="18"/>
      <c r="C30" s="18"/>
      <c r="D30" s="18"/>
      <c r="E30" s="2"/>
      <c r="F30" s="2"/>
    </row>
    <row r="31" spans="1:6" ht="14.25">
      <c r="A31" s="15" t="s">
        <v>286</v>
      </c>
      <c r="B31" s="16"/>
      <c r="C31" s="16"/>
      <c r="D31" s="16"/>
      <c r="E31" s="2"/>
      <c r="F31" s="2"/>
    </row>
    <row r="32" spans="1:6" ht="14.25">
      <c r="A32" s="15" t="s">
        <v>355</v>
      </c>
      <c r="B32" s="16"/>
      <c r="C32" s="16"/>
      <c r="D32" s="16"/>
      <c r="E32" s="2"/>
      <c r="F32" s="2"/>
    </row>
    <row r="33" spans="1:6" ht="14.25">
      <c r="A33" s="15" t="s">
        <v>287</v>
      </c>
      <c r="B33" s="16"/>
      <c r="C33" s="16"/>
      <c r="D33" s="16"/>
      <c r="E33" s="2"/>
      <c r="F33" s="2"/>
    </row>
    <row r="34" spans="1:6" ht="14.25">
      <c r="A34" s="15" t="s">
        <v>288</v>
      </c>
      <c r="B34" s="16"/>
      <c r="C34" s="16"/>
      <c r="D34" s="16"/>
      <c r="E34" s="2"/>
      <c r="F34" s="2"/>
    </row>
    <row r="35" spans="1:6" ht="14.25">
      <c r="A35" s="15" t="s">
        <v>289</v>
      </c>
      <c r="B35" s="16"/>
      <c r="C35" s="16"/>
      <c r="D35" s="16"/>
      <c r="E35" s="2"/>
      <c r="F35" s="2"/>
    </row>
    <row r="36" spans="1:6" ht="14.25">
      <c r="A36" s="15" t="s">
        <v>290</v>
      </c>
      <c r="B36" s="16"/>
      <c r="C36" s="16"/>
      <c r="D36" s="16"/>
      <c r="E36" s="2"/>
      <c r="F36" s="2"/>
    </row>
    <row r="37" spans="1:6" ht="14.25">
      <c r="A37" s="15" t="s">
        <v>291</v>
      </c>
      <c r="B37" s="16"/>
      <c r="C37" s="16"/>
      <c r="D37" s="16"/>
      <c r="E37" s="2"/>
      <c r="F37" s="2"/>
    </row>
    <row r="38" spans="1:6" ht="14.25">
      <c r="A38" s="17" t="s">
        <v>356</v>
      </c>
      <c r="B38" s="18"/>
      <c r="C38" s="18"/>
      <c r="D38" s="18"/>
      <c r="E38" s="2"/>
      <c r="F38" s="2"/>
    </row>
    <row r="39" spans="1:6" ht="14.25">
      <c r="A39" s="17" t="s">
        <v>380</v>
      </c>
      <c r="B39" s="18"/>
      <c r="C39" s="18"/>
      <c r="D39" s="18"/>
      <c r="E39" s="2"/>
      <c r="F39" s="2"/>
    </row>
    <row r="40" spans="1:6" ht="14.25">
      <c r="A40" s="15" t="s">
        <v>292</v>
      </c>
      <c r="B40" s="16"/>
      <c r="C40" s="16"/>
      <c r="D40" s="16"/>
      <c r="E40" s="2"/>
      <c r="F40" s="2"/>
    </row>
    <row r="41" spans="1:6" ht="14.25">
      <c r="A41" s="15" t="s">
        <v>293</v>
      </c>
      <c r="B41" s="16">
        <v>24840</v>
      </c>
      <c r="C41" s="16">
        <v>14215</v>
      </c>
      <c r="D41" s="16">
        <v>0</v>
      </c>
      <c r="E41" s="2"/>
      <c r="F41" s="2"/>
    </row>
    <row r="42" spans="1:6" ht="14.25">
      <c r="A42" s="15" t="s">
        <v>294</v>
      </c>
      <c r="B42" s="16">
        <v>7975</v>
      </c>
      <c r="C42" s="16">
        <v>-714587</v>
      </c>
      <c r="D42" s="16">
        <v>704509</v>
      </c>
      <c r="E42" s="2"/>
      <c r="F42" s="2"/>
    </row>
    <row r="43" spans="1:6" ht="14.25">
      <c r="A43" s="15" t="s">
        <v>295</v>
      </c>
      <c r="B43" s="16"/>
      <c r="C43" s="16"/>
      <c r="D43" s="16"/>
      <c r="E43" s="2"/>
      <c r="F43" s="2"/>
    </row>
    <row r="44" spans="1:6" ht="14.25">
      <c r="A44" s="15" t="s">
        <v>296</v>
      </c>
      <c r="B44" s="16"/>
      <c r="C44" s="16"/>
      <c r="D44" s="16"/>
      <c r="E44" s="2"/>
      <c r="F44" s="2"/>
    </row>
    <row r="45" spans="1:6" ht="14.25">
      <c r="A45" s="17" t="s">
        <v>357</v>
      </c>
      <c r="B45" s="18">
        <f>SUM(B41:B44)</f>
        <v>32815</v>
      </c>
      <c r="C45" s="18">
        <f>SUM(C41:C44)</f>
        <v>-700372</v>
      </c>
      <c r="D45" s="18">
        <f>SUM(D41:D42)</f>
        <v>704509</v>
      </c>
      <c r="E45" s="2"/>
      <c r="F45" s="2"/>
    </row>
    <row r="46" spans="1:6" ht="26.25">
      <c r="A46" s="15" t="s">
        <v>381</v>
      </c>
      <c r="B46" s="16"/>
      <c r="C46" s="16"/>
      <c r="D46" s="16"/>
      <c r="E46" s="2"/>
      <c r="F46" s="2"/>
    </row>
    <row r="47" spans="1:6" ht="26.25">
      <c r="A47" s="15" t="s">
        <v>382</v>
      </c>
      <c r="B47" s="16"/>
      <c r="C47" s="16"/>
      <c r="D47" s="16"/>
      <c r="E47" s="2"/>
      <c r="F47" s="2"/>
    </row>
    <row r="48" spans="1:6" ht="14.25">
      <c r="A48" s="15" t="s">
        <v>297</v>
      </c>
      <c r="B48" s="16">
        <v>31750</v>
      </c>
      <c r="C48" s="16"/>
      <c r="D48" s="16">
        <v>31750</v>
      </c>
      <c r="E48" s="2"/>
      <c r="F48" s="2"/>
    </row>
    <row r="49" spans="1:6" ht="14.25">
      <c r="A49" s="15" t="s">
        <v>298</v>
      </c>
      <c r="B49" s="16"/>
      <c r="C49" s="16"/>
      <c r="D49" s="16"/>
      <c r="E49" s="2"/>
      <c r="F49" s="2"/>
    </row>
    <row r="50" spans="1:6" ht="26.25">
      <c r="A50" s="15" t="s">
        <v>299</v>
      </c>
      <c r="B50" s="16"/>
      <c r="C50" s="16"/>
      <c r="D50" s="16"/>
      <c r="E50" s="2"/>
      <c r="F50" s="2"/>
    </row>
    <row r="51" spans="1:6" ht="26.25">
      <c r="A51" s="15" t="s">
        <v>383</v>
      </c>
      <c r="B51" s="16"/>
      <c r="C51" s="16"/>
      <c r="D51" s="16"/>
      <c r="E51" s="2"/>
      <c r="F51" s="2"/>
    </row>
    <row r="52" spans="1:6" ht="26.25">
      <c r="A52" s="15" t="s">
        <v>384</v>
      </c>
      <c r="B52" s="16"/>
      <c r="C52" s="16"/>
      <c r="D52" s="16"/>
      <c r="E52" s="2"/>
      <c r="F52" s="2"/>
    </row>
    <row r="53" spans="1:6" ht="26.25">
      <c r="A53" s="15" t="s">
        <v>385</v>
      </c>
      <c r="B53" s="16"/>
      <c r="C53" s="16"/>
      <c r="D53" s="16"/>
      <c r="E53" s="2"/>
      <c r="F53" s="2"/>
    </row>
    <row r="54" spans="1:6" ht="14.25">
      <c r="A54" s="17" t="s">
        <v>386</v>
      </c>
      <c r="B54" s="18">
        <f>SUM(B48:B53)</f>
        <v>31750</v>
      </c>
      <c r="C54" s="18"/>
      <c r="D54" s="18">
        <f>SUM(D48:D53)</f>
        <v>31750</v>
      </c>
      <c r="E54" s="2"/>
      <c r="F54" s="2"/>
    </row>
    <row r="55" spans="1:6" ht="26.25">
      <c r="A55" s="15" t="s">
        <v>387</v>
      </c>
      <c r="B55" s="16"/>
      <c r="C55" s="16"/>
      <c r="D55" s="16"/>
      <c r="E55" s="2"/>
      <c r="F55" s="2"/>
    </row>
    <row r="56" spans="1:6" ht="26.25">
      <c r="A56" s="15" t="s">
        <v>391</v>
      </c>
      <c r="B56" s="16"/>
      <c r="C56" s="16"/>
      <c r="D56" s="16"/>
      <c r="E56" s="2"/>
      <c r="F56" s="2"/>
    </row>
    <row r="57" spans="1:6" ht="26.25">
      <c r="A57" s="15" t="s">
        <v>300</v>
      </c>
      <c r="B57" s="16"/>
      <c r="C57" s="16"/>
      <c r="D57" s="16"/>
      <c r="E57" s="2"/>
      <c r="F57" s="2"/>
    </row>
    <row r="58" spans="1:6" ht="26.25">
      <c r="A58" s="15" t="s">
        <v>301</v>
      </c>
      <c r="B58" s="16"/>
      <c r="C58" s="16"/>
      <c r="D58" s="16"/>
      <c r="E58" s="2"/>
      <c r="F58" s="2"/>
    </row>
    <row r="59" spans="1:6" ht="26.25">
      <c r="A59" s="15" t="s">
        <v>302</v>
      </c>
      <c r="B59" s="16"/>
      <c r="C59" s="16"/>
      <c r="D59" s="16"/>
      <c r="E59" s="2"/>
      <c r="F59" s="2"/>
    </row>
    <row r="60" spans="1:6" ht="26.25">
      <c r="A60" s="15" t="s">
        <v>390</v>
      </c>
      <c r="B60" s="16"/>
      <c r="C60" s="16"/>
      <c r="D60" s="16"/>
      <c r="E60" s="2"/>
      <c r="F60" s="2"/>
    </row>
    <row r="61" spans="1:6" ht="26.25">
      <c r="A61" s="15" t="s">
        <v>389</v>
      </c>
      <c r="B61" s="16"/>
      <c r="C61" s="16"/>
      <c r="D61" s="16"/>
      <c r="E61" s="2"/>
      <c r="F61" s="2"/>
    </row>
    <row r="62" spans="1:6" ht="26.25">
      <c r="A62" s="15" t="s">
        <v>388</v>
      </c>
      <c r="B62" s="16"/>
      <c r="C62" s="16"/>
      <c r="D62" s="16"/>
      <c r="E62" s="2"/>
      <c r="F62" s="2"/>
    </row>
    <row r="63" spans="1:6" ht="14.25">
      <c r="A63" s="17" t="s">
        <v>358</v>
      </c>
      <c r="B63" s="18"/>
      <c r="C63" s="18"/>
      <c r="D63" s="18"/>
      <c r="E63" s="2"/>
      <c r="F63" s="2"/>
    </row>
    <row r="64" spans="1:6" ht="14.25">
      <c r="A64" s="15" t="s">
        <v>359</v>
      </c>
      <c r="B64" s="16">
        <v>28793</v>
      </c>
      <c r="C64" s="16"/>
      <c r="D64" s="16">
        <v>170532</v>
      </c>
      <c r="E64" s="2"/>
      <c r="F64" s="2"/>
    </row>
    <row r="65" spans="1:6" ht="14.25">
      <c r="A65" s="15" t="s">
        <v>303</v>
      </c>
      <c r="B65" s="16"/>
      <c r="C65" s="16"/>
      <c r="D65" s="16"/>
      <c r="E65" s="2"/>
      <c r="F65" s="2"/>
    </row>
    <row r="66" spans="1:6" ht="14.25">
      <c r="A66" s="15" t="s">
        <v>304</v>
      </c>
      <c r="B66" s="16"/>
      <c r="C66" s="16"/>
      <c r="D66" s="16"/>
      <c r="E66" s="2"/>
      <c r="F66" s="2"/>
    </row>
    <row r="67" spans="1:6" ht="14.25">
      <c r="A67" s="15" t="s">
        <v>305</v>
      </c>
      <c r="B67" s="16"/>
      <c r="C67" s="16"/>
      <c r="D67" s="16"/>
      <c r="E67" s="2"/>
      <c r="F67" s="2"/>
    </row>
    <row r="68" spans="1:6" ht="14.25">
      <c r="A68" s="15" t="s">
        <v>306</v>
      </c>
      <c r="B68" s="16"/>
      <c r="C68" s="16"/>
      <c r="D68" s="16"/>
      <c r="E68" s="2"/>
      <c r="F68" s="2"/>
    </row>
    <row r="69" spans="1:6" ht="14.25">
      <c r="A69" s="15" t="s">
        <v>307</v>
      </c>
      <c r="B69" s="16"/>
      <c r="C69" s="16"/>
      <c r="D69" s="16"/>
      <c r="E69" s="2"/>
      <c r="F69" s="2"/>
    </row>
    <row r="70" spans="1:6" ht="26.25">
      <c r="A70" s="15" t="s">
        <v>308</v>
      </c>
      <c r="B70" s="16"/>
      <c r="C70" s="16"/>
      <c r="D70" s="16"/>
      <c r="E70" s="2"/>
      <c r="F70" s="2"/>
    </row>
    <row r="71" spans="1:6" ht="14.25">
      <c r="A71" s="15" t="s">
        <v>309</v>
      </c>
      <c r="B71" s="16"/>
      <c r="C71" s="16"/>
      <c r="D71" s="16"/>
      <c r="E71" s="2"/>
      <c r="F71" s="2"/>
    </row>
    <row r="72" spans="1:6" ht="14.25">
      <c r="A72" s="15" t="s">
        <v>310</v>
      </c>
      <c r="B72" s="16"/>
      <c r="C72" s="16"/>
      <c r="D72" s="16"/>
      <c r="E72" s="2"/>
      <c r="F72" s="2"/>
    </row>
    <row r="73" spans="1:6" ht="26.25">
      <c r="A73" s="15" t="s">
        <v>311</v>
      </c>
      <c r="B73" s="16"/>
      <c r="C73" s="16"/>
      <c r="D73" s="16"/>
      <c r="E73" s="2"/>
      <c r="F73" s="2"/>
    </row>
    <row r="74" spans="1:6" ht="26.25">
      <c r="A74" s="15" t="s">
        <v>312</v>
      </c>
      <c r="B74" s="16"/>
      <c r="C74" s="16"/>
      <c r="D74" s="16"/>
      <c r="E74" s="2"/>
      <c r="F74" s="2"/>
    </row>
    <row r="75" spans="1:6" ht="26.25">
      <c r="A75" s="15" t="s">
        <v>313</v>
      </c>
      <c r="B75" s="16"/>
      <c r="C75" s="16"/>
      <c r="D75" s="16"/>
      <c r="E75" s="2"/>
      <c r="F75" s="2"/>
    </row>
    <row r="76" spans="1:6" ht="14.25">
      <c r="A76" s="17" t="s">
        <v>360</v>
      </c>
      <c r="B76" s="18">
        <f>SUM(B64:B75)</f>
        <v>28793</v>
      </c>
      <c r="C76" s="18"/>
      <c r="D76" s="18">
        <f>SUM(D64:D75)</f>
        <v>170532</v>
      </c>
      <c r="E76" s="2"/>
      <c r="F76" s="2"/>
    </row>
    <row r="77" spans="1:6" ht="14.25">
      <c r="A77" s="17" t="s">
        <v>393</v>
      </c>
      <c r="B77" s="18">
        <f>SUM(B54+B76)</f>
        <v>60543</v>
      </c>
      <c r="C77" s="18"/>
      <c r="D77" s="18">
        <f>SUM(D54+D76+D63)</f>
        <v>202282</v>
      </c>
      <c r="E77" s="2"/>
      <c r="F77" s="2"/>
    </row>
    <row r="78" spans="1:6" ht="14.25">
      <c r="A78" s="17" t="s">
        <v>314</v>
      </c>
      <c r="B78" s="18">
        <v>364295</v>
      </c>
      <c r="C78" s="18"/>
      <c r="D78" s="18">
        <v>364295</v>
      </c>
      <c r="E78" s="2"/>
      <c r="F78" s="2"/>
    </row>
    <row r="79" spans="1:6" ht="14.25">
      <c r="A79" s="15" t="s">
        <v>315</v>
      </c>
      <c r="B79" s="16"/>
      <c r="C79" s="16"/>
      <c r="D79" s="16"/>
      <c r="E79" s="2"/>
      <c r="F79" s="2"/>
    </row>
    <row r="80" spans="1:6" ht="14.25">
      <c r="A80" s="15" t="s">
        <v>316</v>
      </c>
      <c r="B80" s="16"/>
      <c r="C80" s="16"/>
      <c r="D80" s="16"/>
      <c r="E80" s="2"/>
      <c r="F80" s="2"/>
    </row>
    <row r="81" spans="1:6" ht="14.25">
      <c r="A81" s="15" t="s">
        <v>317</v>
      </c>
      <c r="B81" s="16"/>
      <c r="C81" s="16"/>
      <c r="D81" s="16"/>
      <c r="E81" s="2"/>
      <c r="F81" s="2"/>
    </row>
    <row r="82" spans="1:6" ht="14.25">
      <c r="A82" s="17" t="s">
        <v>392</v>
      </c>
      <c r="B82" s="18"/>
      <c r="C82" s="18"/>
      <c r="D82" s="18"/>
      <c r="E82" s="2"/>
      <c r="F82" s="2"/>
    </row>
    <row r="83" spans="1:6" ht="14.25">
      <c r="A83" s="20" t="s">
        <v>361</v>
      </c>
      <c r="B83" s="19">
        <f>SUM(B45+B77+B78)</f>
        <v>457653</v>
      </c>
      <c r="C83" s="19"/>
      <c r="D83" s="19">
        <f>SUM(D24+D39+D45+D77+D78+D82)</f>
        <v>1271086</v>
      </c>
      <c r="E83" s="2"/>
      <c r="F83" s="2"/>
    </row>
    <row r="84" spans="1:6" ht="14.25">
      <c r="A84" s="17" t="s">
        <v>318</v>
      </c>
      <c r="B84" s="4"/>
      <c r="C84" s="4"/>
      <c r="D84" s="4"/>
      <c r="E84" s="2"/>
      <c r="F84" s="2"/>
    </row>
    <row r="85" spans="1:6" ht="14.25">
      <c r="A85" s="15" t="s">
        <v>319</v>
      </c>
      <c r="B85" s="16"/>
      <c r="C85" s="16"/>
      <c r="D85" s="16"/>
      <c r="E85" s="2"/>
      <c r="F85" s="2"/>
    </row>
    <row r="86" spans="1:6" ht="14.25">
      <c r="A86" s="15" t="s">
        <v>320</v>
      </c>
      <c r="B86" s="16"/>
      <c r="C86" s="16"/>
      <c r="D86" s="16"/>
      <c r="E86" s="2"/>
      <c r="F86" s="2"/>
    </row>
    <row r="87" spans="1:6" ht="14.25">
      <c r="A87" s="15" t="s">
        <v>321</v>
      </c>
      <c r="B87" s="16">
        <v>4354285</v>
      </c>
      <c r="C87" s="16"/>
      <c r="D87" s="16">
        <v>4354285</v>
      </c>
      <c r="E87" s="2"/>
      <c r="F87" s="2"/>
    </row>
    <row r="88" spans="1:6" ht="14.25">
      <c r="A88" s="15" t="s">
        <v>322</v>
      </c>
      <c r="B88" s="16">
        <v>-8305535</v>
      </c>
      <c r="C88" s="16"/>
      <c r="D88" s="16">
        <v>-9317087</v>
      </c>
      <c r="E88" s="2"/>
      <c r="F88" s="2"/>
    </row>
    <row r="89" spans="1:6" ht="14.25">
      <c r="A89" s="15" t="s">
        <v>323</v>
      </c>
      <c r="B89" s="16"/>
      <c r="C89" s="16"/>
      <c r="D89" s="16"/>
      <c r="E89" s="2"/>
      <c r="F89" s="2"/>
    </row>
    <row r="90" spans="1:6" ht="14.25">
      <c r="A90" s="15" t="s">
        <v>324</v>
      </c>
      <c r="B90" s="16">
        <v>-1011552</v>
      </c>
      <c r="C90" s="16"/>
      <c r="D90" s="16">
        <v>-120537</v>
      </c>
      <c r="E90" s="2"/>
      <c r="F90" s="2"/>
    </row>
    <row r="91" spans="1:6" ht="14.25">
      <c r="A91" s="17" t="s">
        <v>394</v>
      </c>
      <c r="B91" s="18">
        <f>SUM(B87:B90)</f>
        <v>-4962802</v>
      </c>
      <c r="C91" s="18"/>
      <c r="D91" s="18">
        <f>SUM(D87:D90)</f>
        <v>-5083339</v>
      </c>
      <c r="E91" s="2"/>
      <c r="F91" s="2"/>
    </row>
    <row r="92" spans="1:6" ht="26.25">
      <c r="A92" s="15" t="s">
        <v>325</v>
      </c>
      <c r="B92" s="16"/>
      <c r="C92" s="16"/>
      <c r="D92" s="16"/>
      <c r="E92" s="2"/>
      <c r="F92" s="2"/>
    </row>
    <row r="93" spans="1:6" ht="26.25">
      <c r="A93" s="15" t="s">
        <v>326</v>
      </c>
      <c r="B93" s="16"/>
      <c r="C93" s="16"/>
      <c r="D93" s="16"/>
      <c r="E93" s="2"/>
      <c r="F93" s="2"/>
    </row>
    <row r="94" spans="1:6" ht="14.25">
      <c r="A94" s="15" t="s">
        <v>327</v>
      </c>
      <c r="B94" s="16">
        <v>156877</v>
      </c>
      <c r="C94" s="16">
        <v>156877</v>
      </c>
      <c r="D94" s="16">
        <v>35306</v>
      </c>
      <c r="E94" s="2"/>
      <c r="F94" s="2"/>
    </row>
    <row r="95" spans="1:6" ht="26.25">
      <c r="A95" s="15" t="s">
        <v>328</v>
      </c>
      <c r="B95" s="16"/>
      <c r="C95" s="16"/>
      <c r="D95" s="16"/>
      <c r="E95" s="2"/>
      <c r="F95" s="2"/>
    </row>
    <row r="96" spans="1:6" ht="26.25">
      <c r="A96" s="15" t="s">
        <v>395</v>
      </c>
      <c r="B96" s="16"/>
      <c r="C96" s="16"/>
      <c r="D96" s="16"/>
      <c r="E96" s="2"/>
      <c r="F96" s="2"/>
    </row>
    <row r="97" spans="1:6" ht="14.25">
      <c r="A97" s="15" t="s">
        <v>329</v>
      </c>
      <c r="B97" s="16"/>
      <c r="C97" s="16"/>
      <c r="D97" s="16"/>
      <c r="E97" s="2"/>
      <c r="F97" s="2"/>
    </row>
    <row r="98" spans="1:6" ht="14.25">
      <c r="A98" s="15" t="s">
        <v>330</v>
      </c>
      <c r="B98" s="16"/>
      <c r="C98" s="16"/>
      <c r="D98" s="16"/>
      <c r="E98" s="2"/>
      <c r="F98" s="2"/>
    </row>
    <row r="99" spans="1:6" ht="26.25">
      <c r="A99" s="15" t="s">
        <v>396</v>
      </c>
      <c r="B99" s="16"/>
      <c r="C99" s="16"/>
      <c r="D99" s="16"/>
      <c r="E99" s="2"/>
      <c r="F99" s="2"/>
    </row>
    <row r="100" spans="1:6" ht="26.25">
      <c r="A100" s="15" t="s">
        <v>397</v>
      </c>
      <c r="B100" s="16"/>
      <c r="C100" s="16"/>
      <c r="D100" s="16"/>
      <c r="E100" s="2"/>
      <c r="F100" s="2"/>
    </row>
    <row r="101" spans="1:6" ht="14.25">
      <c r="A101" s="17" t="s">
        <v>362</v>
      </c>
      <c r="B101" s="18">
        <f>SUM(B94:B100)</f>
        <v>156877</v>
      </c>
      <c r="C101" s="18">
        <f>SUM(C94:C100)</f>
        <v>156877</v>
      </c>
      <c r="D101" s="18"/>
      <c r="E101" s="2"/>
      <c r="F101" s="2"/>
    </row>
    <row r="102" spans="1:6" ht="26.25">
      <c r="A102" s="15" t="s">
        <v>331</v>
      </c>
      <c r="B102" s="16"/>
      <c r="C102" s="16"/>
      <c r="D102" s="16"/>
      <c r="E102" s="2"/>
      <c r="F102" s="2"/>
    </row>
    <row r="103" spans="1:6" ht="26.25">
      <c r="A103" s="15" t="s">
        <v>332</v>
      </c>
      <c r="B103" s="16"/>
      <c r="C103" s="16"/>
      <c r="D103" s="16"/>
      <c r="E103" s="2"/>
      <c r="F103" s="2"/>
    </row>
    <row r="104" spans="1:6" ht="26.25">
      <c r="A104" s="15" t="s">
        <v>333</v>
      </c>
      <c r="B104" s="16"/>
      <c r="C104" s="16"/>
      <c r="D104" s="16"/>
      <c r="E104" s="2"/>
      <c r="F104" s="2"/>
    </row>
    <row r="105" spans="1:6" ht="26.25">
      <c r="A105" s="15" t="s">
        <v>334</v>
      </c>
      <c r="B105" s="16"/>
      <c r="C105" s="16"/>
      <c r="D105" s="16"/>
      <c r="E105" s="2"/>
      <c r="F105" s="2"/>
    </row>
    <row r="106" spans="1:6" ht="26.25">
      <c r="A106" s="15" t="s">
        <v>398</v>
      </c>
      <c r="B106" s="16"/>
      <c r="C106" s="16"/>
      <c r="D106" s="16"/>
      <c r="E106" s="2"/>
      <c r="F106" s="2"/>
    </row>
    <row r="107" spans="1:6" ht="26.25">
      <c r="A107" s="15" t="s">
        <v>335</v>
      </c>
      <c r="B107" s="16"/>
      <c r="C107" s="16"/>
      <c r="D107" s="16"/>
      <c r="E107" s="2"/>
      <c r="F107" s="2"/>
    </row>
    <row r="108" spans="1:6" ht="26.25">
      <c r="A108" s="15" t="s">
        <v>336</v>
      </c>
      <c r="B108" s="16"/>
      <c r="C108" s="16"/>
      <c r="D108" s="16"/>
      <c r="E108" s="2"/>
      <c r="F108" s="2"/>
    </row>
    <row r="109" spans="1:6" ht="26.25">
      <c r="A109" s="15" t="s">
        <v>399</v>
      </c>
      <c r="B109" s="16"/>
      <c r="C109" s="16"/>
      <c r="D109" s="16"/>
      <c r="E109" s="2"/>
      <c r="F109" s="2"/>
    </row>
    <row r="110" spans="1:6" ht="26.25">
      <c r="A110" s="15" t="s">
        <v>400</v>
      </c>
      <c r="B110" s="16"/>
      <c r="C110" s="16"/>
      <c r="D110" s="16"/>
      <c r="E110" s="2"/>
      <c r="F110" s="2"/>
    </row>
    <row r="111" spans="1:6" ht="14.25">
      <c r="A111" s="17" t="s">
        <v>363</v>
      </c>
      <c r="B111" s="18"/>
      <c r="C111" s="18"/>
      <c r="D111" s="18"/>
      <c r="E111" s="2"/>
      <c r="F111" s="2"/>
    </row>
    <row r="112" spans="1:6" ht="14.25">
      <c r="A112" s="15" t="s">
        <v>337</v>
      </c>
      <c r="B112" s="16"/>
      <c r="C112" s="16"/>
      <c r="D112" s="16"/>
      <c r="E112" s="2"/>
      <c r="F112" s="2"/>
    </row>
    <row r="113" spans="1:6" ht="26.25">
      <c r="A113" s="15" t="s">
        <v>338</v>
      </c>
      <c r="B113" s="16"/>
      <c r="C113" s="16"/>
      <c r="D113" s="16"/>
      <c r="E113" s="2"/>
      <c r="F113" s="2"/>
    </row>
    <row r="114" spans="1:6" ht="14.25">
      <c r="A114" s="15" t="s">
        <v>339</v>
      </c>
      <c r="B114" s="16"/>
      <c r="C114" s="16"/>
      <c r="D114" s="16"/>
      <c r="E114" s="2"/>
      <c r="F114" s="2"/>
    </row>
    <row r="115" spans="1:6" ht="14.25">
      <c r="A115" s="15" t="s">
        <v>340</v>
      </c>
      <c r="B115" s="16"/>
      <c r="C115" s="16"/>
      <c r="D115" s="16"/>
      <c r="E115" s="2"/>
      <c r="F115" s="2"/>
    </row>
    <row r="116" spans="1:6" ht="26.25">
      <c r="A116" s="15" t="s">
        <v>341</v>
      </c>
      <c r="B116" s="16"/>
      <c r="C116" s="16"/>
      <c r="D116" s="16"/>
      <c r="E116" s="2"/>
      <c r="F116" s="2"/>
    </row>
    <row r="117" spans="1:6" ht="26.25">
      <c r="A117" s="15" t="s">
        <v>342</v>
      </c>
      <c r="B117" s="16"/>
      <c r="C117" s="16"/>
      <c r="D117" s="16"/>
      <c r="E117" s="2"/>
      <c r="F117" s="2"/>
    </row>
    <row r="118" spans="1:6" ht="26.25">
      <c r="A118" s="15" t="s">
        <v>343</v>
      </c>
      <c r="B118" s="16"/>
      <c r="C118" s="16"/>
      <c r="D118" s="16"/>
      <c r="E118" s="2"/>
      <c r="F118" s="2"/>
    </row>
    <row r="119" spans="1:6" ht="14.25">
      <c r="A119" s="17" t="s">
        <v>401</v>
      </c>
      <c r="B119" s="16"/>
      <c r="C119" s="16"/>
      <c r="D119" s="16"/>
      <c r="E119" s="2"/>
      <c r="F119" s="2"/>
    </row>
    <row r="120" spans="1:6" ht="14.25">
      <c r="A120" s="17" t="s">
        <v>364</v>
      </c>
      <c r="B120" s="18">
        <f>SUM(B101+B111+B119)</f>
        <v>156877</v>
      </c>
      <c r="C120" s="18">
        <f>SUM(C101+C111+C119)</f>
        <v>156877</v>
      </c>
      <c r="D120" s="18"/>
      <c r="E120" s="2"/>
      <c r="F120" s="2"/>
    </row>
    <row r="121" spans="1:6" ht="14.25">
      <c r="A121" s="17" t="s">
        <v>344</v>
      </c>
      <c r="B121" s="18"/>
      <c r="C121" s="18"/>
      <c r="D121" s="18"/>
      <c r="E121" s="2"/>
      <c r="F121" s="2"/>
    </row>
    <row r="122" spans="1:6" ht="26.25">
      <c r="A122" s="17" t="s">
        <v>345</v>
      </c>
      <c r="B122" s="18">
        <v>5263578</v>
      </c>
      <c r="C122" s="18">
        <v>550348</v>
      </c>
      <c r="D122" s="18">
        <v>6319119</v>
      </c>
      <c r="E122" s="2"/>
      <c r="F122" s="2"/>
    </row>
    <row r="123" spans="1:6" ht="14.25">
      <c r="A123" s="15" t="s">
        <v>346</v>
      </c>
      <c r="B123" s="16"/>
      <c r="C123" s="16"/>
      <c r="D123" s="16"/>
      <c r="E123" s="2"/>
      <c r="F123" s="2"/>
    </row>
    <row r="124" spans="1:6" ht="14.25">
      <c r="A124" s="15" t="s">
        <v>347</v>
      </c>
      <c r="B124" s="16"/>
      <c r="C124" s="16"/>
      <c r="D124" s="16"/>
      <c r="E124" s="2"/>
      <c r="F124" s="2"/>
    </row>
    <row r="125" spans="1:6" ht="14.25">
      <c r="A125" s="15" t="s">
        <v>348</v>
      </c>
      <c r="B125" s="16"/>
      <c r="C125" s="16"/>
      <c r="D125" s="16"/>
      <c r="E125" s="2"/>
      <c r="F125" s="2"/>
    </row>
    <row r="126" spans="1:6" ht="14.25">
      <c r="A126" s="17" t="s">
        <v>402</v>
      </c>
      <c r="B126" s="18"/>
      <c r="C126" s="18"/>
      <c r="D126" s="18"/>
      <c r="E126" s="2"/>
      <c r="F126" s="2"/>
    </row>
    <row r="127" spans="1:6" ht="14.25">
      <c r="A127" s="20" t="s">
        <v>403</v>
      </c>
      <c r="B127" s="19">
        <f>SUM(B91+B120+B121+B122+B126)</f>
        <v>457653</v>
      </c>
      <c r="C127" s="19">
        <f>SUM(C91+C101+C122+C126)</f>
        <v>707225</v>
      </c>
      <c r="D127" s="19">
        <v>1271086</v>
      </c>
      <c r="E127" s="2"/>
      <c r="F127" s="2"/>
    </row>
    <row r="128" spans="1:6" ht="14.25">
      <c r="A128" s="2"/>
      <c r="B128" s="2"/>
      <c r="C128" s="2"/>
      <c r="D128" s="2"/>
      <c r="E128" s="2"/>
      <c r="F128" s="2"/>
    </row>
    <row r="129" spans="1:6" ht="14.25">
      <c r="A129" s="2"/>
      <c r="B129" s="2"/>
      <c r="C129" s="2"/>
      <c r="D129" s="2"/>
      <c r="E129" s="2"/>
      <c r="F129" s="2"/>
    </row>
    <row r="130" spans="1:6" ht="14.25">
      <c r="A130" s="2" t="s">
        <v>899</v>
      </c>
      <c r="B130" s="2"/>
      <c r="C130" s="2"/>
      <c r="D130" s="2"/>
      <c r="E130" s="2"/>
      <c r="F130" s="2"/>
    </row>
    <row r="131" spans="1:6" ht="39">
      <c r="A131" s="5" t="s">
        <v>169</v>
      </c>
      <c r="B131" s="22" t="s">
        <v>918</v>
      </c>
      <c r="C131" s="22" t="s">
        <v>377</v>
      </c>
      <c r="D131" s="22" t="s">
        <v>917</v>
      </c>
      <c r="E131" s="2"/>
      <c r="F131" s="2"/>
    </row>
    <row r="132" spans="1:6" ht="14.25">
      <c r="A132" s="17" t="s">
        <v>376</v>
      </c>
      <c r="B132" s="4"/>
      <c r="C132" s="4"/>
      <c r="D132" s="4"/>
      <c r="E132" s="2"/>
      <c r="F132" s="2"/>
    </row>
    <row r="133" spans="1:6" ht="14.25">
      <c r="A133" s="15" t="s">
        <v>270</v>
      </c>
      <c r="B133" s="16"/>
      <c r="C133" s="16"/>
      <c r="D133" s="16"/>
      <c r="E133" s="2"/>
      <c r="F133" s="2"/>
    </row>
    <row r="134" spans="1:6" ht="14.25">
      <c r="A134" s="15" t="s">
        <v>271</v>
      </c>
      <c r="B134" s="16"/>
      <c r="C134" s="16"/>
      <c r="D134" s="16"/>
      <c r="E134" s="2"/>
      <c r="F134" s="2"/>
    </row>
    <row r="135" spans="1:6" ht="14.25">
      <c r="A135" s="15" t="s">
        <v>272</v>
      </c>
      <c r="B135" s="16"/>
      <c r="C135" s="16"/>
      <c r="D135" s="16"/>
      <c r="E135" s="2"/>
      <c r="F135" s="2"/>
    </row>
    <row r="136" spans="1:4" ht="14.25">
      <c r="A136" s="17" t="s">
        <v>352</v>
      </c>
      <c r="B136" s="18"/>
      <c r="C136" s="18"/>
      <c r="D136" s="18"/>
    </row>
    <row r="137" spans="1:4" ht="14.25">
      <c r="A137" s="15" t="s">
        <v>273</v>
      </c>
      <c r="B137" s="16"/>
      <c r="C137" s="16"/>
      <c r="D137" s="16"/>
    </row>
    <row r="138" spans="1:4" ht="14.25">
      <c r="A138" s="15" t="s">
        <v>274</v>
      </c>
      <c r="B138" s="16"/>
      <c r="C138" s="16"/>
      <c r="D138" s="16"/>
    </row>
    <row r="139" spans="1:4" ht="14.25">
      <c r="A139" s="15" t="s">
        <v>275</v>
      </c>
      <c r="B139" s="16"/>
      <c r="C139" s="16"/>
      <c r="D139" s="16"/>
    </row>
    <row r="140" spans="1:4" ht="14.25">
      <c r="A140" s="15" t="s">
        <v>276</v>
      </c>
      <c r="B140" s="16"/>
      <c r="C140" s="16"/>
      <c r="D140" s="16"/>
    </row>
    <row r="141" spans="1:4" ht="14.25">
      <c r="A141" s="15" t="s">
        <v>277</v>
      </c>
      <c r="B141" s="16"/>
      <c r="C141" s="16"/>
      <c r="D141" s="16"/>
    </row>
    <row r="142" spans="1:4" ht="14.25">
      <c r="A142" s="17" t="s">
        <v>353</v>
      </c>
      <c r="B142" s="18"/>
      <c r="C142" s="18"/>
      <c r="D142" s="18"/>
    </row>
    <row r="143" spans="1:4" ht="14.25">
      <c r="A143" s="15" t="s">
        <v>349</v>
      </c>
      <c r="B143" s="16"/>
      <c r="C143" s="16"/>
      <c r="D143" s="16"/>
    </row>
    <row r="144" spans="1:4" ht="14.25">
      <c r="A144" s="15" t="s">
        <v>350</v>
      </c>
      <c r="B144" s="16"/>
      <c r="C144" s="16"/>
      <c r="D144" s="16"/>
    </row>
    <row r="145" spans="1:4" ht="14.25">
      <c r="A145" s="15" t="s">
        <v>278</v>
      </c>
      <c r="B145" s="16"/>
      <c r="C145" s="16"/>
      <c r="D145" s="16"/>
    </row>
    <row r="146" spans="1:4" ht="14.25">
      <c r="A146" s="17" t="s">
        <v>351</v>
      </c>
      <c r="B146" s="18"/>
      <c r="C146" s="18"/>
      <c r="D146" s="18"/>
    </row>
    <row r="147" spans="1:4" ht="14.25">
      <c r="A147" s="15" t="s">
        <v>279</v>
      </c>
      <c r="B147" s="16"/>
      <c r="C147" s="16"/>
      <c r="D147" s="16"/>
    </row>
    <row r="148" spans="1:4" ht="26.25">
      <c r="A148" s="15" t="s">
        <v>280</v>
      </c>
      <c r="B148" s="16"/>
      <c r="C148" s="16"/>
      <c r="D148" s="16"/>
    </row>
    <row r="149" spans="1:4" ht="14.25">
      <c r="A149" s="17" t="s">
        <v>378</v>
      </c>
      <c r="B149" s="18"/>
      <c r="C149" s="18"/>
      <c r="D149" s="18"/>
    </row>
    <row r="150" spans="1:4" ht="14.25">
      <c r="A150" s="17" t="s">
        <v>354</v>
      </c>
      <c r="B150" s="18"/>
      <c r="C150" s="18">
        <f>SUM(C142:C149)</f>
        <v>0</v>
      </c>
      <c r="D150" s="18">
        <f>SUM(D142:D149)</f>
        <v>0</v>
      </c>
    </row>
    <row r="151" spans="1:4" ht="14.25">
      <c r="A151" s="15" t="s">
        <v>281</v>
      </c>
      <c r="B151" s="16"/>
      <c r="C151" s="16"/>
      <c r="D151" s="16">
        <v>1068884</v>
      </c>
    </row>
    <row r="152" spans="1:4" ht="14.25">
      <c r="A152" s="15" t="s">
        <v>282</v>
      </c>
      <c r="B152" s="16"/>
      <c r="C152" s="16"/>
      <c r="D152" s="16"/>
    </row>
    <row r="153" spans="1:4" ht="14.25">
      <c r="A153" s="15" t="s">
        <v>283</v>
      </c>
      <c r="B153" s="16"/>
      <c r="C153" s="16"/>
      <c r="D153" s="16"/>
    </row>
    <row r="154" spans="1:4" ht="14.25">
      <c r="A154" s="15" t="s">
        <v>284</v>
      </c>
      <c r="B154" s="16"/>
      <c r="C154" s="16"/>
      <c r="D154" s="16"/>
    </row>
    <row r="155" spans="1:4" ht="14.25">
      <c r="A155" s="15" t="s">
        <v>285</v>
      </c>
      <c r="B155" s="16"/>
      <c r="C155" s="16"/>
      <c r="D155" s="16"/>
    </row>
    <row r="156" spans="1:4" ht="14.25">
      <c r="A156" s="17" t="s">
        <v>379</v>
      </c>
      <c r="B156" s="18"/>
      <c r="C156" s="18"/>
      <c r="D156" s="18">
        <f>SUM(D151:D155)</f>
        <v>1068884</v>
      </c>
    </row>
    <row r="157" spans="1:4" ht="14.25">
      <c r="A157" s="15" t="s">
        <v>286</v>
      </c>
      <c r="B157" s="16"/>
      <c r="C157" s="16"/>
      <c r="D157" s="16"/>
    </row>
    <row r="158" spans="1:4" ht="14.25">
      <c r="A158" s="15" t="s">
        <v>355</v>
      </c>
      <c r="B158" s="16"/>
      <c r="C158" s="16"/>
      <c r="D158" s="16"/>
    </row>
    <row r="159" spans="1:4" ht="14.25">
      <c r="A159" s="15" t="s">
        <v>287</v>
      </c>
      <c r="B159" s="16"/>
      <c r="C159" s="16"/>
      <c r="D159" s="16"/>
    </row>
    <row r="160" spans="1:4" ht="14.25">
      <c r="A160" s="15" t="s">
        <v>288</v>
      </c>
      <c r="B160" s="16"/>
      <c r="C160" s="16"/>
      <c r="D160" s="16"/>
    </row>
    <row r="161" spans="1:4" ht="14.25">
      <c r="A161" s="15" t="s">
        <v>289</v>
      </c>
      <c r="B161" s="16"/>
      <c r="C161" s="16"/>
      <c r="D161" s="16"/>
    </row>
    <row r="162" spans="1:4" ht="14.25">
      <c r="A162" s="15" t="s">
        <v>290</v>
      </c>
      <c r="B162" s="16"/>
      <c r="C162" s="16"/>
      <c r="D162" s="16"/>
    </row>
    <row r="163" spans="1:4" ht="14.25">
      <c r="A163" s="15" t="s">
        <v>291</v>
      </c>
      <c r="B163" s="16"/>
      <c r="C163" s="16"/>
      <c r="D163" s="16"/>
    </row>
    <row r="164" spans="1:4" ht="14.25">
      <c r="A164" s="17" t="s">
        <v>356</v>
      </c>
      <c r="B164" s="18"/>
      <c r="C164" s="18"/>
      <c r="D164" s="18"/>
    </row>
    <row r="165" spans="1:4" ht="14.25">
      <c r="A165" s="17" t="s">
        <v>380</v>
      </c>
      <c r="B165" s="18"/>
      <c r="C165" s="18"/>
      <c r="D165" s="18"/>
    </row>
    <row r="166" spans="1:4" ht="14.25">
      <c r="A166" s="15" t="s">
        <v>292</v>
      </c>
      <c r="B166" s="16"/>
      <c r="C166" s="16"/>
      <c r="D166" s="16"/>
    </row>
    <row r="167" spans="1:4" ht="14.25">
      <c r="A167" s="15" t="s">
        <v>293</v>
      </c>
      <c r="B167" s="16">
        <v>3455</v>
      </c>
      <c r="C167" s="16"/>
      <c r="D167" s="16">
        <v>0</v>
      </c>
    </row>
    <row r="168" spans="1:4" ht="14.25">
      <c r="A168" s="15" t="s">
        <v>294</v>
      </c>
      <c r="B168" s="16">
        <v>407282</v>
      </c>
      <c r="C168" s="16"/>
      <c r="D168" s="16">
        <v>1094907</v>
      </c>
    </row>
    <row r="169" spans="1:4" ht="14.25">
      <c r="A169" s="15" t="s">
        <v>295</v>
      </c>
      <c r="B169" s="16"/>
      <c r="C169" s="16"/>
      <c r="D169" s="16"/>
    </row>
    <row r="170" spans="1:4" ht="14.25">
      <c r="A170" s="15" t="s">
        <v>296</v>
      </c>
      <c r="B170" s="16"/>
      <c r="C170" s="16"/>
      <c r="D170" s="16"/>
    </row>
    <row r="171" spans="1:4" ht="14.25">
      <c r="A171" s="17" t="s">
        <v>357</v>
      </c>
      <c r="B171" s="18">
        <f>SUM(B167:B170)</f>
        <v>410737</v>
      </c>
      <c r="C171" s="18">
        <f>SUM(C167:C170)</f>
        <v>0</v>
      </c>
      <c r="D171" s="18">
        <f>SUM(D167:D170)</f>
        <v>1094907</v>
      </c>
    </row>
    <row r="172" spans="1:4" ht="26.25">
      <c r="A172" s="15" t="s">
        <v>381</v>
      </c>
      <c r="B172" s="16"/>
      <c r="C172" s="16"/>
      <c r="D172" s="16"/>
    </row>
    <row r="173" spans="1:4" ht="26.25">
      <c r="A173" s="15" t="s">
        <v>382</v>
      </c>
      <c r="B173" s="16"/>
      <c r="C173" s="16"/>
      <c r="D173" s="16"/>
    </row>
    <row r="174" spans="1:4" ht="14.25">
      <c r="A174" s="15" t="s">
        <v>297</v>
      </c>
      <c r="B174" s="16"/>
      <c r="C174" s="16"/>
      <c r="D174" s="16"/>
    </row>
    <row r="175" spans="1:4" ht="14.25">
      <c r="A175" s="15" t="s">
        <v>298</v>
      </c>
      <c r="B175" s="16"/>
      <c r="C175" s="16"/>
      <c r="D175" s="16">
        <v>2018667</v>
      </c>
    </row>
    <row r="176" spans="1:4" ht="26.25">
      <c r="A176" s="15" t="s">
        <v>299</v>
      </c>
      <c r="B176" s="16"/>
      <c r="C176" s="16"/>
      <c r="D176" s="16"/>
    </row>
    <row r="177" spans="1:4" ht="26.25">
      <c r="A177" s="15" t="s">
        <v>383</v>
      </c>
      <c r="B177" s="16"/>
      <c r="C177" s="16"/>
      <c r="D177" s="16"/>
    </row>
    <row r="178" spans="1:4" ht="26.25">
      <c r="A178" s="15" t="s">
        <v>384</v>
      </c>
      <c r="B178" s="16"/>
      <c r="C178" s="16"/>
      <c r="D178" s="16"/>
    </row>
    <row r="179" spans="1:4" ht="26.25">
      <c r="A179" s="15" t="s">
        <v>385</v>
      </c>
      <c r="B179" s="16"/>
      <c r="C179" s="16"/>
      <c r="D179" s="16"/>
    </row>
    <row r="180" spans="1:4" ht="14.25">
      <c r="A180" s="17" t="s">
        <v>386</v>
      </c>
      <c r="B180" s="18"/>
      <c r="C180" s="18"/>
      <c r="D180" s="18">
        <f>SUM(D175:D179)</f>
        <v>2018667</v>
      </c>
    </row>
    <row r="181" spans="1:4" ht="26.25">
      <c r="A181" s="15" t="s">
        <v>387</v>
      </c>
      <c r="B181" s="16"/>
      <c r="C181" s="16"/>
      <c r="D181" s="16"/>
    </row>
    <row r="182" spans="1:4" ht="26.25">
      <c r="A182" s="15" t="s">
        <v>391</v>
      </c>
      <c r="B182" s="16"/>
      <c r="C182" s="16"/>
      <c r="D182" s="16"/>
    </row>
    <row r="183" spans="1:4" ht="26.25">
      <c r="A183" s="15" t="s">
        <v>300</v>
      </c>
      <c r="B183" s="16"/>
      <c r="C183" s="16"/>
      <c r="D183" s="16"/>
    </row>
    <row r="184" spans="1:4" ht="26.25">
      <c r="A184" s="15" t="s">
        <v>301</v>
      </c>
      <c r="B184" s="16"/>
      <c r="C184" s="16"/>
      <c r="D184" s="16"/>
    </row>
    <row r="185" spans="1:4" ht="26.25">
      <c r="A185" s="15" t="s">
        <v>302</v>
      </c>
      <c r="B185" s="16"/>
      <c r="C185" s="16"/>
      <c r="D185" s="16"/>
    </row>
    <row r="186" spans="1:4" ht="26.25">
      <c r="A186" s="15" t="s">
        <v>390</v>
      </c>
      <c r="B186" s="16"/>
      <c r="C186" s="16"/>
      <c r="D186" s="16"/>
    </row>
    <row r="187" spans="1:4" ht="26.25">
      <c r="A187" s="15" t="s">
        <v>389</v>
      </c>
      <c r="B187" s="16"/>
      <c r="C187" s="16"/>
      <c r="D187" s="16"/>
    </row>
    <row r="188" spans="1:4" ht="26.25">
      <c r="A188" s="15" t="s">
        <v>388</v>
      </c>
      <c r="B188" s="16"/>
      <c r="C188" s="16"/>
      <c r="D188" s="16"/>
    </row>
    <row r="189" spans="1:4" ht="14.25">
      <c r="A189" s="17" t="s">
        <v>358</v>
      </c>
      <c r="B189" s="18"/>
      <c r="C189" s="18"/>
      <c r="D189" s="18"/>
    </row>
    <row r="190" spans="1:4" ht="14.25">
      <c r="A190" s="15" t="s">
        <v>359</v>
      </c>
      <c r="B190" s="16"/>
      <c r="C190" s="16"/>
      <c r="D190" s="16">
        <v>758818</v>
      </c>
    </row>
    <row r="191" spans="1:4" ht="14.25">
      <c r="A191" s="15" t="s">
        <v>303</v>
      </c>
      <c r="B191" s="16"/>
      <c r="C191" s="16"/>
      <c r="D191" s="16"/>
    </row>
    <row r="192" spans="1:4" ht="14.25">
      <c r="A192" s="15" t="s">
        <v>304</v>
      </c>
      <c r="B192" s="16"/>
      <c r="C192" s="16"/>
      <c r="D192" s="16"/>
    </row>
    <row r="193" spans="1:4" ht="14.25">
      <c r="A193" s="15" t="s">
        <v>305</v>
      </c>
      <c r="B193" s="16"/>
      <c r="C193" s="16"/>
      <c r="D193" s="16"/>
    </row>
    <row r="194" spans="1:4" ht="14.25">
      <c r="A194" s="15" t="s">
        <v>306</v>
      </c>
      <c r="B194" s="16"/>
      <c r="C194" s="16"/>
      <c r="D194" s="16"/>
    </row>
    <row r="195" spans="1:4" ht="14.25">
      <c r="A195" s="15" t="s">
        <v>307</v>
      </c>
      <c r="B195" s="16"/>
      <c r="C195" s="16"/>
      <c r="D195" s="16"/>
    </row>
    <row r="196" spans="1:4" ht="26.25">
      <c r="A196" s="15" t="s">
        <v>308</v>
      </c>
      <c r="B196" s="16"/>
      <c r="C196" s="16"/>
      <c r="D196" s="16"/>
    </row>
    <row r="197" spans="1:4" ht="14.25">
      <c r="A197" s="15" t="s">
        <v>309</v>
      </c>
      <c r="B197" s="16"/>
      <c r="C197" s="16"/>
      <c r="D197" s="16"/>
    </row>
    <row r="198" spans="1:4" ht="14.25">
      <c r="A198" s="15" t="s">
        <v>310</v>
      </c>
      <c r="B198" s="16"/>
      <c r="C198" s="16"/>
      <c r="D198" s="16"/>
    </row>
    <row r="199" spans="1:4" ht="26.25">
      <c r="A199" s="15" t="s">
        <v>311</v>
      </c>
      <c r="B199" s="16"/>
      <c r="C199" s="16"/>
      <c r="D199" s="16"/>
    </row>
    <row r="200" spans="1:4" ht="26.25">
      <c r="A200" s="15" t="s">
        <v>312</v>
      </c>
      <c r="B200" s="16"/>
      <c r="C200" s="16"/>
      <c r="D200" s="16"/>
    </row>
    <row r="201" spans="1:4" ht="26.25">
      <c r="A201" s="15" t="s">
        <v>313</v>
      </c>
      <c r="B201" s="16"/>
      <c r="C201" s="16"/>
      <c r="D201" s="16"/>
    </row>
    <row r="202" spans="1:4" ht="14.25">
      <c r="A202" s="17" t="s">
        <v>360</v>
      </c>
      <c r="B202" s="18"/>
      <c r="C202" s="18"/>
      <c r="D202" s="18">
        <f>SUM(D190:D201)</f>
        <v>758818</v>
      </c>
    </row>
    <row r="203" spans="1:4" ht="14.25">
      <c r="A203" s="17" t="s">
        <v>393</v>
      </c>
      <c r="B203" s="18"/>
      <c r="C203" s="18"/>
      <c r="D203" s="18">
        <v>2777485</v>
      </c>
    </row>
    <row r="204" spans="1:4" ht="14.25">
      <c r="A204" s="17" t="s">
        <v>314</v>
      </c>
      <c r="B204" s="18"/>
      <c r="C204" s="18"/>
      <c r="D204" s="18">
        <v>-859370</v>
      </c>
    </row>
    <row r="205" spans="1:4" ht="14.25">
      <c r="A205" s="15" t="s">
        <v>315</v>
      </c>
      <c r="B205" s="16"/>
      <c r="C205" s="16"/>
      <c r="D205" s="16"/>
    </row>
    <row r="206" spans="1:4" ht="14.25">
      <c r="A206" s="15" t="s">
        <v>316</v>
      </c>
      <c r="B206" s="16"/>
      <c r="C206" s="16"/>
      <c r="D206" s="16"/>
    </row>
    <row r="207" spans="1:4" ht="14.25">
      <c r="A207" s="15" t="s">
        <v>317</v>
      </c>
      <c r="B207" s="16"/>
      <c r="C207" s="16"/>
      <c r="D207" s="16"/>
    </row>
    <row r="208" spans="1:4" ht="14.25">
      <c r="A208" s="17" t="s">
        <v>392</v>
      </c>
      <c r="B208" s="18"/>
      <c r="C208" s="18"/>
      <c r="D208" s="18"/>
    </row>
    <row r="209" spans="1:4" ht="14.25">
      <c r="A209" s="20" t="s">
        <v>361</v>
      </c>
      <c r="B209" s="19">
        <f>SUM(B150+B165+B171+B203+B204+B208)</f>
        <v>410737</v>
      </c>
      <c r="C209" s="19">
        <f>SUM(C142+C150)</f>
        <v>0</v>
      </c>
      <c r="D209" s="19">
        <v>4081906</v>
      </c>
    </row>
    <row r="210" spans="1:4" ht="14.25">
      <c r="A210" s="17" t="s">
        <v>318</v>
      </c>
      <c r="B210" s="4"/>
      <c r="C210" s="4"/>
      <c r="D210" s="4"/>
    </row>
    <row r="211" spans="1:4" ht="14.25">
      <c r="A211" s="15" t="s">
        <v>319</v>
      </c>
      <c r="B211" s="16"/>
      <c r="C211" s="16"/>
      <c r="D211" s="16"/>
    </row>
    <row r="212" spans="1:4" ht="14.25">
      <c r="A212" s="15" t="s">
        <v>320</v>
      </c>
      <c r="B212" s="16"/>
      <c r="C212" s="16"/>
      <c r="D212" s="16"/>
    </row>
    <row r="213" spans="1:4" ht="14.25">
      <c r="A213" s="15" t="s">
        <v>321</v>
      </c>
      <c r="B213" s="16">
        <v>2057899</v>
      </c>
      <c r="C213" s="16"/>
      <c r="D213" s="16">
        <v>2057899</v>
      </c>
    </row>
    <row r="214" spans="1:4" ht="14.25">
      <c r="A214" s="15" t="s">
        <v>322</v>
      </c>
      <c r="B214" s="16">
        <v>-9081346</v>
      </c>
      <c r="C214" s="16"/>
      <c r="D214" s="16">
        <v>-10525676</v>
      </c>
    </row>
    <row r="215" spans="1:4" ht="14.25">
      <c r="A215" s="15" t="s">
        <v>323</v>
      </c>
      <c r="B215" s="16"/>
      <c r="C215" s="16"/>
      <c r="D215" s="16"/>
    </row>
    <row r="216" spans="1:4" ht="14.25">
      <c r="A216" s="15" t="s">
        <v>324</v>
      </c>
      <c r="B216" s="16">
        <v>-1444330</v>
      </c>
      <c r="C216" s="16"/>
      <c r="D216" s="16">
        <v>693983</v>
      </c>
    </row>
    <row r="217" spans="1:4" s="350" customFormat="1" ht="14.25">
      <c r="A217" s="17" t="s">
        <v>394</v>
      </c>
      <c r="B217" s="18">
        <f>SUM(B210:B216)</f>
        <v>-8467777</v>
      </c>
      <c r="C217" s="18">
        <f>SUM(C210:C216)</f>
        <v>0</v>
      </c>
      <c r="D217" s="18">
        <f>SUM(D210:D216)</f>
        <v>-7773794</v>
      </c>
    </row>
    <row r="218" spans="1:4" ht="26.25">
      <c r="A218" s="15" t="s">
        <v>325</v>
      </c>
      <c r="B218" s="16"/>
      <c r="C218" s="16"/>
      <c r="D218" s="16"/>
    </row>
    <row r="219" spans="1:4" ht="26.25">
      <c r="A219" s="15" t="s">
        <v>326</v>
      </c>
      <c r="B219" s="16"/>
      <c r="C219" s="16"/>
      <c r="D219" s="16"/>
    </row>
    <row r="220" spans="1:4" ht="14.25">
      <c r="A220" s="15" t="s">
        <v>327</v>
      </c>
      <c r="B220" s="16">
        <v>428930</v>
      </c>
      <c r="C220" s="16"/>
      <c r="D220" s="16">
        <v>599942</v>
      </c>
    </row>
    <row r="221" spans="1:4" ht="26.25">
      <c r="A221" s="15" t="s">
        <v>328</v>
      </c>
      <c r="B221" s="16"/>
      <c r="C221" s="16"/>
      <c r="D221" s="16"/>
    </row>
    <row r="222" spans="1:4" ht="26.25">
      <c r="A222" s="15" t="s">
        <v>395</v>
      </c>
      <c r="B222" s="16"/>
      <c r="C222" s="16"/>
      <c r="D222" s="16"/>
    </row>
    <row r="223" spans="1:4" ht="14.25">
      <c r="A223" s="15" t="s">
        <v>329</v>
      </c>
      <c r="B223" s="16"/>
      <c r="C223" s="16"/>
      <c r="D223" s="16"/>
    </row>
    <row r="224" spans="1:4" ht="14.25">
      <c r="A224" s="15" t="s">
        <v>330</v>
      </c>
      <c r="B224" s="16"/>
      <c r="C224" s="16"/>
      <c r="D224" s="16"/>
    </row>
    <row r="225" spans="1:4" ht="26.25">
      <c r="A225" s="15" t="s">
        <v>396</v>
      </c>
      <c r="B225" s="16"/>
      <c r="C225" s="16"/>
      <c r="D225" s="16"/>
    </row>
    <row r="226" spans="1:4" ht="26.25">
      <c r="A226" s="15" t="s">
        <v>397</v>
      </c>
      <c r="B226" s="16"/>
      <c r="C226" s="16"/>
      <c r="D226" s="16"/>
    </row>
    <row r="227" spans="1:4" ht="14.25">
      <c r="A227" s="17" t="s">
        <v>362</v>
      </c>
      <c r="B227" s="18">
        <f>SUM(B220:B226)</f>
        <v>428930</v>
      </c>
      <c r="C227" s="18">
        <f>SUM(C220:C226)</f>
        <v>0</v>
      </c>
      <c r="D227" s="18">
        <f>SUM(D220:D226)</f>
        <v>599942</v>
      </c>
    </row>
    <row r="228" spans="1:4" ht="26.25">
      <c r="A228" s="15" t="s">
        <v>331</v>
      </c>
      <c r="B228" s="16"/>
      <c r="C228" s="16"/>
      <c r="D228" s="16"/>
    </row>
    <row r="229" spans="1:4" ht="26.25">
      <c r="A229" s="15" t="s">
        <v>332</v>
      </c>
      <c r="B229" s="16"/>
      <c r="C229" s="16"/>
      <c r="D229" s="16"/>
    </row>
    <row r="230" spans="1:4" ht="26.25">
      <c r="A230" s="15" t="s">
        <v>333</v>
      </c>
      <c r="B230" s="16"/>
      <c r="C230" s="16"/>
      <c r="D230" s="16"/>
    </row>
    <row r="231" spans="1:4" ht="26.25">
      <c r="A231" s="15" t="s">
        <v>334</v>
      </c>
      <c r="B231" s="16"/>
      <c r="C231" s="16"/>
      <c r="D231" s="16"/>
    </row>
    <row r="232" spans="1:4" ht="26.25">
      <c r="A232" s="15" t="s">
        <v>398</v>
      </c>
      <c r="B232" s="16"/>
      <c r="C232" s="16"/>
      <c r="D232" s="16"/>
    </row>
    <row r="233" spans="1:4" ht="26.25">
      <c r="A233" s="15" t="s">
        <v>335</v>
      </c>
      <c r="B233" s="16"/>
      <c r="C233" s="16"/>
      <c r="D233" s="16"/>
    </row>
    <row r="234" spans="1:4" ht="26.25">
      <c r="A234" s="15" t="s">
        <v>336</v>
      </c>
      <c r="B234" s="16"/>
      <c r="C234" s="16"/>
      <c r="D234" s="16"/>
    </row>
    <row r="235" spans="1:4" ht="26.25">
      <c r="A235" s="15" t="s">
        <v>399</v>
      </c>
      <c r="B235" s="16"/>
      <c r="C235" s="16"/>
      <c r="D235" s="16"/>
    </row>
    <row r="236" spans="1:4" ht="26.25">
      <c r="A236" s="15" t="s">
        <v>400</v>
      </c>
      <c r="B236" s="16"/>
      <c r="C236" s="16"/>
      <c r="D236" s="16"/>
    </row>
    <row r="237" spans="1:4" ht="14.25">
      <c r="A237" s="17" t="s">
        <v>363</v>
      </c>
      <c r="B237" s="18">
        <f>SUM(B228:B236)</f>
        <v>0</v>
      </c>
      <c r="C237" s="18">
        <f>SUM(C230:C236)</f>
        <v>0</v>
      </c>
      <c r="D237" s="18">
        <f>SUM(D230:D236)</f>
        <v>0</v>
      </c>
    </row>
    <row r="238" spans="1:4" ht="14.25">
      <c r="A238" s="15" t="s">
        <v>337</v>
      </c>
      <c r="B238" s="16"/>
      <c r="C238" s="16"/>
      <c r="D238" s="16"/>
    </row>
    <row r="239" spans="1:4" ht="26.25">
      <c r="A239" s="15" t="s">
        <v>338</v>
      </c>
      <c r="B239" s="16"/>
      <c r="C239" s="16"/>
      <c r="D239" s="16"/>
    </row>
    <row r="240" spans="1:4" ht="14.25">
      <c r="A240" s="15" t="s">
        <v>339</v>
      </c>
      <c r="B240" s="16"/>
      <c r="C240" s="16"/>
      <c r="D240" s="16"/>
    </row>
    <row r="241" spans="1:4" ht="14.25">
      <c r="A241" s="15" t="s">
        <v>340</v>
      </c>
      <c r="B241" s="16"/>
      <c r="C241" s="16"/>
      <c r="D241" s="16"/>
    </row>
    <row r="242" spans="1:4" ht="26.25">
      <c r="A242" s="15" t="s">
        <v>341</v>
      </c>
      <c r="B242" s="16"/>
      <c r="C242" s="16"/>
      <c r="D242" s="16"/>
    </row>
    <row r="243" spans="1:4" ht="26.25">
      <c r="A243" s="15" t="s">
        <v>342</v>
      </c>
      <c r="B243" s="16"/>
      <c r="C243" s="16"/>
      <c r="D243" s="16"/>
    </row>
    <row r="244" spans="1:4" ht="26.25">
      <c r="A244" s="15" t="s">
        <v>343</v>
      </c>
      <c r="B244" s="16"/>
      <c r="C244" s="16"/>
      <c r="D244" s="16"/>
    </row>
    <row r="245" spans="1:4" ht="14.25">
      <c r="A245" s="17" t="s">
        <v>401</v>
      </c>
      <c r="B245" s="16"/>
      <c r="C245" s="16"/>
      <c r="D245" s="16"/>
    </row>
    <row r="246" spans="1:4" ht="14.25">
      <c r="A246" s="17" t="s">
        <v>364</v>
      </c>
      <c r="B246" s="18">
        <f>SUM(B227+B237)</f>
        <v>428930</v>
      </c>
      <c r="C246" s="18">
        <f>SUM(C227+C237)</f>
        <v>0</v>
      </c>
      <c r="D246" s="18">
        <f>SUM(D227+D237)</f>
        <v>599942</v>
      </c>
    </row>
    <row r="247" spans="1:4" ht="14.25">
      <c r="A247" s="17" t="s">
        <v>344</v>
      </c>
      <c r="B247" s="18"/>
      <c r="C247" s="18"/>
      <c r="D247" s="18"/>
    </row>
    <row r="248" spans="1:4" ht="26.25">
      <c r="A248" s="17" t="s">
        <v>345</v>
      </c>
      <c r="B248" s="18"/>
      <c r="C248" s="18"/>
      <c r="D248" s="18"/>
    </row>
    <row r="249" spans="1:4" ht="14.25">
      <c r="A249" s="15" t="s">
        <v>346</v>
      </c>
      <c r="B249" s="16"/>
      <c r="C249" s="16"/>
      <c r="D249" s="16"/>
    </row>
    <row r="250" spans="1:4" ht="14.25">
      <c r="A250" s="15" t="s">
        <v>347</v>
      </c>
      <c r="B250" s="16"/>
      <c r="C250" s="16"/>
      <c r="D250" s="16"/>
    </row>
    <row r="251" spans="1:4" ht="14.25">
      <c r="A251" s="15" t="s">
        <v>348</v>
      </c>
      <c r="B251" s="16"/>
      <c r="C251" s="16"/>
      <c r="D251" s="16"/>
    </row>
    <row r="252" spans="1:4" ht="14.25">
      <c r="A252" s="17" t="s">
        <v>402</v>
      </c>
      <c r="B252" s="18">
        <v>8449584</v>
      </c>
      <c r="C252" s="18"/>
      <c r="D252" s="18">
        <v>11255758</v>
      </c>
    </row>
    <row r="253" spans="1:4" ht="14.25">
      <c r="A253" s="20" t="s">
        <v>403</v>
      </c>
      <c r="B253" s="19">
        <f>SUM(B217+B246+B247+B252)</f>
        <v>410737</v>
      </c>
      <c r="C253" s="19">
        <f>SUM(C217+C246+C247+C248+C252)</f>
        <v>0</v>
      </c>
      <c r="D253" s="19">
        <f>SUM(D217+D246+D247+D248+D252)</f>
        <v>4081906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5"/>
  <sheetViews>
    <sheetView zoomScalePageLayoutView="0" workbookViewId="0" topLeftCell="A108">
      <selection activeCell="B128" sqref="B128"/>
    </sheetView>
  </sheetViews>
  <sheetFormatPr defaultColWidth="9.140625" defaultRowHeight="15"/>
  <cols>
    <col min="1" max="1" width="73.140625" style="44" customWidth="1"/>
    <col min="2" max="2" width="13.140625" style="44" customWidth="1"/>
    <col min="3" max="3" width="17.28125" style="44" customWidth="1"/>
    <col min="4" max="4" width="14.28125" style="44" customWidth="1"/>
    <col min="5" max="16384" width="9.140625" style="44" customWidth="1"/>
  </cols>
  <sheetData>
    <row r="1" spans="1:6" ht="27" customHeight="1">
      <c r="A1" s="544" t="s">
        <v>939</v>
      </c>
      <c r="B1" s="466"/>
      <c r="C1" s="466"/>
      <c r="D1" s="466"/>
      <c r="E1" s="31"/>
      <c r="F1" s="202"/>
    </row>
    <row r="2" spans="1:6" ht="25.5" customHeight="1">
      <c r="A2" s="511" t="s">
        <v>937</v>
      </c>
      <c r="B2" s="466"/>
      <c r="C2" s="466"/>
      <c r="D2" s="466"/>
      <c r="E2" s="30"/>
      <c r="F2" s="202"/>
    </row>
    <row r="4" spans="1:6" ht="14.25">
      <c r="A4" s="112" t="s">
        <v>404</v>
      </c>
      <c r="B4" s="112"/>
      <c r="C4" s="112"/>
      <c r="D4" s="112"/>
      <c r="E4" s="112"/>
      <c r="F4" s="112"/>
    </row>
    <row r="5" spans="1:6" ht="27">
      <c r="A5" s="118" t="s">
        <v>169</v>
      </c>
      <c r="B5" s="322" t="s">
        <v>943</v>
      </c>
      <c r="C5" s="322" t="s">
        <v>377</v>
      </c>
      <c r="D5" s="322" t="s">
        <v>956</v>
      </c>
      <c r="E5" s="112"/>
      <c r="F5" s="112"/>
    </row>
    <row r="6" spans="1:6" ht="14.25">
      <c r="A6" s="307" t="s">
        <v>376</v>
      </c>
      <c r="B6" s="48"/>
      <c r="C6" s="48"/>
      <c r="D6" s="48"/>
      <c r="E6" s="112"/>
      <c r="F6" s="112"/>
    </row>
    <row r="7" spans="1:6" ht="14.25">
      <c r="A7" s="305" t="s">
        <v>270</v>
      </c>
      <c r="B7" s="306"/>
      <c r="C7" s="306"/>
      <c r="D7" s="306"/>
      <c r="E7" s="112"/>
      <c r="F7" s="112"/>
    </row>
    <row r="8" spans="1:6" ht="14.25">
      <c r="A8" s="305" t="s">
        <v>271</v>
      </c>
      <c r="B8" s="306">
        <v>160795</v>
      </c>
      <c r="C8" s="306"/>
      <c r="D8" s="306"/>
      <c r="E8" s="112"/>
      <c r="F8" s="112"/>
    </row>
    <row r="9" spans="1:6" ht="14.25">
      <c r="A9" s="305" t="s">
        <v>272</v>
      </c>
      <c r="B9" s="306"/>
      <c r="C9" s="306"/>
      <c r="D9" s="306"/>
      <c r="E9" s="112"/>
      <c r="F9" s="112"/>
    </row>
    <row r="10" spans="1:6" ht="14.25">
      <c r="A10" s="307" t="s">
        <v>352</v>
      </c>
      <c r="B10" s="308">
        <f>SUM(B8:B9)</f>
        <v>160795</v>
      </c>
      <c r="C10" s="308"/>
      <c r="D10" s="308">
        <f>SUM(D8:D9)</f>
        <v>0</v>
      </c>
      <c r="E10" s="112"/>
      <c r="F10" s="112"/>
    </row>
    <row r="11" spans="1:6" ht="14.25">
      <c r="A11" s="305" t="s">
        <v>273</v>
      </c>
      <c r="B11" s="306">
        <v>5212495643</v>
      </c>
      <c r="C11" s="306"/>
      <c r="D11" s="306">
        <v>5092404361</v>
      </c>
      <c r="E11" s="112"/>
      <c r="F11" s="112"/>
    </row>
    <row r="12" spans="1:6" ht="14.25">
      <c r="A12" s="305" t="s">
        <v>274</v>
      </c>
      <c r="B12" s="306">
        <v>57238502</v>
      </c>
      <c r="C12" s="306"/>
      <c r="D12" s="306">
        <v>53389023</v>
      </c>
      <c r="E12" s="112"/>
      <c r="F12" s="112"/>
    </row>
    <row r="13" spans="1:6" ht="14.25">
      <c r="A13" s="305" t="s">
        <v>275</v>
      </c>
      <c r="B13" s="306"/>
      <c r="C13" s="306"/>
      <c r="D13" s="306"/>
      <c r="E13" s="112"/>
      <c r="F13" s="112"/>
    </row>
    <row r="14" spans="1:6" ht="14.25">
      <c r="A14" s="305" t="s">
        <v>276</v>
      </c>
      <c r="B14" s="306">
        <v>62054326</v>
      </c>
      <c r="C14" s="306"/>
      <c r="D14" s="306">
        <v>31371268</v>
      </c>
      <c r="E14" s="112"/>
      <c r="F14" s="112"/>
    </row>
    <row r="15" spans="1:6" ht="14.25">
      <c r="A15" s="305" t="s">
        <v>277</v>
      </c>
      <c r="B15" s="306"/>
      <c r="C15" s="306"/>
      <c r="D15" s="306"/>
      <c r="E15" s="112"/>
      <c r="F15" s="112"/>
    </row>
    <row r="16" spans="1:6" ht="14.25">
      <c r="A16" s="307" t="s">
        <v>353</v>
      </c>
      <c r="B16" s="308">
        <f>SUM(B11:B14)</f>
        <v>5331788471</v>
      </c>
      <c r="C16" s="308"/>
      <c r="D16" s="308">
        <f>SUM(D11:D15)</f>
        <v>5177164652</v>
      </c>
      <c r="E16" s="112"/>
      <c r="F16" s="112"/>
    </row>
    <row r="17" spans="1:6" ht="14.25">
      <c r="A17" s="305" t="s">
        <v>349</v>
      </c>
      <c r="B17" s="306">
        <v>10325000</v>
      </c>
      <c r="C17" s="306"/>
      <c r="D17" s="306">
        <v>10325000</v>
      </c>
      <c r="E17" s="112"/>
      <c r="F17" s="112"/>
    </row>
    <row r="18" spans="1:6" ht="14.25">
      <c r="A18" s="305" t="s">
        <v>350</v>
      </c>
      <c r="B18" s="306"/>
      <c r="C18" s="306"/>
      <c r="D18" s="306"/>
      <c r="E18" s="112"/>
      <c r="F18" s="112"/>
    </row>
    <row r="19" spans="1:6" ht="14.25">
      <c r="A19" s="305" t="s">
        <v>278</v>
      </c>
      <c r="B19" s="306"/>
      <c r="C19" s="306"/>
      <c r="D19" s="306"/>
      <c r="E19" s="112"/>
      <c r="F19" s="112"/>
    </row>
    <row r="20" spans="1:6" ht="14.25">
      <c r="A20" s="307" t="s">
        <v>351</v>
      </c>
      <c r="B20" s="308">
        <f>SUM(B17:B19)</f>
        <v>10325000</v>
      </c>
      <c r="C20" s="308"/>
      <c r="D20" s="308">
        <f>SUM(D17:D19)</f>
        <v>10325000</v>
      </c>
      <c r="E20" s="112"/>
      <c r="F20" s="112"/>
    </row>
    <row r="21" spans="1:6" ht="14.25">
      <c r="A21" s="305" t="s">
        <v>279</v>
      </c>
      <c r="B21" s="306"/>
      <c r="C21" s="306"/>
      <c r="D21" s="306"/>
      <c r="E21" s="112"/>
      <c r="F21" s="112"/>
    </row>
    <row r="22" spans="1:6" ht="14.25">
      <c r="A22" s="305" t="s">
        <v>280</v>
      </c>
      <c r="B22" s="306"/>
      <c r="C22" s="306"/>
      <c r="D22" s="306"/>
      <c r="E22" s="112"/>
      <c r="F22" s="112"/>
    </row>
    <row r="23" spans="1:6" ht="14.25">
      <c r="A23" s="307" t="s">
        <v>378</v>
      </c>
      <c r="B23" s="308"/>
      <c r="C23" s="308"/>
      <c r="D23" s="308"/>
      <c r="E23" s="112"/>
      <c r="F23" s="112"/>
    </row>
    <row r="24" spans="1:6" ht="14.25">
      <c r="A24" s="307" t="s">
        <v>354</v>
      </c>
      <c r="B24" s="308">
        <f>SUM(B20,B16,B10)</f>
        <v>5342274266</v>
      </c>
      <c r="C24" s="308"/>
      <c r="D24" s="308">
        <f>SUM(D10+D16+D20)</f>
        <v>5187489652</v>
      </c>
      <c r="E24" s="112"/>
      <c r="F24" s="112"/>
    </row>
    <row r="25" spans="1:6" ht="14.25">
      <c r="A25" s="305" t="s">
        <v>281</v>
      </c>
      <c r="B25" s="306">
        <v>384171</v>
      </c>
      <c r="C25" s="306"/>
      <c r="D25" s="306">
        <v>0</v>
      </c>
      <c r="E25" s="112"/>
      <c r="F25" s="112"/>
    </row>
    <row r="26" spans="1:6" ht="14.25">
      <c r="A26" s="305" t="s">
        <v>282</v>
      </c>
      <c r="B26" s="306"/>
      <c r="C26" s="306"/>
      <c r="D26" s="306"/>
      <c r="E26" s="112"/>
      <c r="F26" s="112"/>
    </row>
    <row r="27" spans="1:6" ht="14.25">
      <c r="A27" s="305" t="s">
        <v>283</v>
      </c>
      <c r="B27" s="306"/>
      <c r="C27" s="306"/>
      <c r="D27" s="306"/>
      <c r="E27" s="112"/>
      <c r="F27" s="112"/>
    </row>
    <row r="28" spans="1:6" ht="14.25">
      <c r="A28" s="305" t="s">
        <v>284</v>
      </c>
      <c r="B28" s="306"/>
      <c r="C28" s="306"/>
      <c r="D28" s="306"/>
      <c r="E28" s="112"/>
      <c r="F28" s="112"/>
    </row>
    <row r="29" spans="1:6" ht="14.25">
      <c r="A29" s="305" t="s">
        <v>285</v>
      </c>
      <c r="B29" s="306"/>
      <c r="C29" s="306"/>
      <c r="D29" s="306"/>
      <c r="E29" s="112"/>
      <c r="F29" s="112"/>
    </row>
    <row r="30" spans="1:6" ht="14.25">
      <c r="A30" s="307" t="s">
        <v>379</v>
      </c>
      <c r="B30" s="308">
        <f>SUM(B25:B29)</f>
        <v>384171</v>
      </c>
      <c r="C30" s="308"/>
      <c r="D30" s="308">
        <f>SUM(B30:C30)</f>
        <v>384171</v>
      </c>
      <c r="E30" s="112"/>
      <c r="F30" s="112"/>
    </row>
    <row r="31" spans="1:6" ht="14.25">
      <c r="A31" s="305" t="s">
        <v>286</v>
      </c>
      <c r="B31" s="306"/>
      <c r="C31" s="306"/>
      <c r="D31" s="306"/>
      <c r="E31" s="112"/>
      <c r="F31" s="112"/>
    </row>
    <row r="32" spans="1:6" ht="14.25">
      <c r="A32" s="305" t="s">
        <v>355</v>
      </c>
      <c r="B32" s="306"/>
      <c r="C32" s="306"/>
      <c r="D32" s="306"/>
      <c r="E32" s="112"/>
      <c r="F32" s="112"/>
    </row>
    <row r="33" spans="1:6" ht="14.25">
      <c r="A33" s="305" t="s">
        <v>287</v>
      </c>
      <c r="B33" s="306"/>
      <c r="C33" s="306"/>
      <c r="D33" s="306"/>
      <c r="E33" s="112"/>
      <c r="F33" s="112"/>
    </row>
    <row r="34" spans="1:6" ht="14.25">
      <c r="A34" s="305" t="s">
        <v>288</v>
      </c>
      <c r="B34" s="306"/>
      <c r="C34" s="306"/>
      <c r="D34" s="306"/>
      <c r="E34" s="112"/>
      <c r="F34" s="112"/>
    </row>
    <row r="35" spans="1:6" ht="14.25">
      <c r="A35" s="305" t="s">
        <v>289</v>
      </c>
      <c r="B35" s="306"/>
      <c r="C35" s="306"/>
      <c r="D35" s="306"/>
      <c r="E35" s="112"/>
      <c r="F35" s="112"/>
    </row>
    <row r="36" spans="1:6" ht="14.25">
      <c r="A36" s="305" t="s">
        <v>290</v>
      </c>
      <c r="B36" s="306"/>
      <c r="C36" s="306"/>
      <c r="D36" s="306"/>
      <c r="E36" s="112"/>
      <c r="F36" s="112"/>
    </row>
    <row r="37" spans="1:6" ht="14.25">
      <c r="A37" s="305" t="s">
        <v>291</v>
      </c>
      <c r="B37" s="306"/>
      <c r="C37" s="306"/>
      <c r="D37" s="306"/>
      <c r="E37" s="112"/>
      <c r="F37" s="112"/>
    </row>
    <row r="38" spans="1:6" ht="14.25">
      <c r="A38" s="307" t="s">
        <v>356</v>
      </c>
      <c r="B38" s="308"/>
      <c r="C38" s="308"/>
      <c r="D38" s="308"/>
      <c r="E38" s="112"/>
      <c r="F38" s="112"/>
    </row>
    <row r="39" spans="1:6" ht="14.25">
      <c r="A39" s="307" t="s">
        <v>380</v>
      </c>
      <c r="B39" s="308">
        <f>SUM(B30:B38)</f>
        <v>384171</v>
      </c>
      <c r="C39" s="308"/>
      <c r="D39" s="308">
        <f>SUM(B39:C39)</f>
        <v>384171</v>
      </c>
      <c r="E39" s="112"/>
      <c r="F39" s="112"/>
    </row>
    <row r="40" spans="1:6" ht="14.25">
      <c r="A40" s="305" t="s">
        <v>292</v>
      </c>
      <c r="B40" s="306"/>
      <c r="C40" s="306"/>
      <c r="D40" s="306"/>
      <c r="E40" s="112"/>
      <c r="F40" s="112"/>
    </row>
    <row r="41" spans="1:6" ht="14.25">
      <c r="A41" s="305" t="s">
        <v>293</v>
      </c>
      <c r="B41" s="306">
        <v>248611</v>
      </c>
      <c r="C41" s="306"/>
      <c r="D41" s="306">
        <v>338297</v>
      </c>
      <c r="E41" s="349"/>
      <c r="F41" s="112"/>
    </row>
    <row r="42" spans="1:6" ht="14.25">
      <c r="A42" s="305" t="s">
        <v>294</v>
      </c>
      <c r="B42" s="306">
        <v>119229206</v>
      </c>
      <c r="C42" s="306"/>
      <c r="D42" s="306">
        <v>401467705</v>
      </c>
      <c r="E42" s="112"/>
      <c r="F42" s="112"/>
    </row>
    <row r="43" spans="1:6" ht="14.25">
      <c r="A43" s="305" t="s">
        <v>295</v>
      </c>
      <c r="B43" s="306"/>
      <c r="C43" s="306"/>
      <c r="D43" s="306"/>
      <c r="E43" s="112"/>
      <c r="F43" s="112"/>
    </row>
    <row r="44" spans="1:6" ht="14.25">
      <c r="A44" s="305" t="s">
        <v>296</v>
      </c>
      <c r="B44" s="306"/>
      <c r="C44" s="306"/>
      <c r="D44" s="306"/>
      <c r="E44" s="112"/>
      <c r="F44" s="112"/>
    </row>
    <row r="45" spans="1:6" ht="14.25">
      <c r="A45" s="307" t="s">
        <v>357</v>
      </c>
      <c r="B45" s="308">
        <f>SUM(B41:B44)</f>
        <v>119477817</v>
      </c>
      <c r="C45" s="308"/>
      <c r="D45" s="308">
        <f>SUM(D41:D44)</f>
        <v>401806002</v>
      </c>
      <c r="E45" s="112"/>
      <c r="F45" s="112"/>
    </row>
    <row r="46" spans="1:6" ht="27">
      <c r="A46" s="305" t="s">
        <v>381</v>
      </c>
      <c r="B46" s="306"/>
      <c r="C46" s="306"/>
      <c r="D46" s="306"/>
      <c r="E46" s="112"/>
      <c r="F46" s="112"/>
    </row>
    <row r="47" spans="1:6" ht="27">
      <c r="A47" s="305" t="s">
        <v>382</v>
      </c>
      <c r="B47" s="306"/>
      <c r="C47" s="306"/>
      <c r="D47" s="306"/>
      <c r="E47" s="112"/>
      <c r="F47" s="112"/>
    </row>
    <row r="48" spans="1:6" ht="14.25">
      <c r="A48" s="305" t="s">
        <v>297</v>
      </c>
      <c r="B48" s="306">
        <v>17804016</v>
      </c>
      <c r="C48" s="306"/>
      <c r="D48" s="306">
        <v>19700137</v>
      </c>
      <c r="E48" s="112"/>
      <c r="F48" s="112"/>
    </row>
    <row r="49" spans="1:6" ht="14.25">
      <c r="A49" s="305" t="s">
        <v>298</v>
      </c>
      <c r="B49" s="306">
        <v>7263796</v>
      </c>
      <c r="C49" s="306"/>
      <c r="D49" s="306">
        <v>13794128</v>
      </c>
      <c r="E49" s="112"/>
      <c r="F49" s="112"/>
    </row>
    <row r="50" spans="1:6" ht="14.25">
      <c r="A50" s="305" t="s">
        <v>299</v>
      </c>
      <c r="B50" s="306"/>
      <c r="C50" s="306"/>
      <c r="D50" s="306"/>
      <c r="E50" s="112"/>
      <c r="F50" s="112"/>
    </row>
    <row r="51" spans="1:6" ht="14.25">
      <c r="A51" s="305" t="s">
        <v>383</v>
      </c>
      <c r="B51" s="306"/>
      <c r="C51" s="306"/>
      <c r="D51" s="306"/>
      <c r="E51" s="112"/>
      <c r="F51" s="112"/>
    </row>
    <row r="52" spans="1:6" ht="14.25">
      <c r="A52" s="305" t="s">
        <v>384</v>
      </c>
      <c r="B52" s="306"/>
      <c r="C52" s="306"/>
      <c r="D52" s="306"/>
      <c r="E52" s="112"/>
      <c r="F52" s="112"/>
    </row>
    <row r="53" spans="1:6" ht="14.25">
      <c r="A53" s="305" t="s">
        <v>385</v>
      </c>
      <c r="B53" s="306"/>
      <c r="C53" s="306"/>
      <c r="D53" s="306"/>
      <c r="E53" s="112"/>
      <c r="F53" s="112"/>
    </row>
    <row r="54" spans="1:6" ht="14.25">
      <c r="A54" s="307" t="s">
        <v>386</v>
      </c>
      <c r="B54" s="308">
        <f>SUM(B48:B53)</f>
        <v>25067812</v>
      </c>
      <c r="C54" s="308"/>
      <c r="D54" s="308">
        <f>SUM(D48:D53)</f>
        <v>33494265</v>
      </c>
      <c r="E54" s="112"/>
      <c r="F54" s="112"/>
    </row>
    <row r="55" spans="1:6" ht="27">
      <c r="A55" s="305" t="s">
        <v>387</v>
      </c>
      <c r="B55" s="306"/>
      <c r="C55" s="306"/>
      <c r="D55" s="306"/>
      <c r="E55" s="112"/>
      <c r="F55" s="112"/>
    </row>
    <row r="56" spans="1:6" ht="27">
      <c r="A56" s="305" t="s">
        <v>391</v>
      </c>
      <c r="B56" s="306"/>
      <c r="C56" s="306"/>
      <c r="D56" s="306"/>
      <c r="E56" s="112"/>
      <c r="F56" s="112"/>
    </row>
    <row r="57" spans="1:6" ht="14.25">
      <c r="A57" s="305" t="s">
        <v>300</v>
      </c>
      <c r="B57" s="306"/>
      <c r="C57" s="306"/>
      <c r="D57" s="306"/>
      <c r="E57" s="112"/>
      <c r="F57" s="112"/>
    </row>
    <row r="58" spans="1:6" ht="14.25">
      <c r="A58" s="305" t="s">
        <v>301</v>
      </c>
      <c r="B58" s="306"/>
      <c r="C58" s="306"/>
      <c r="D58" s="306"/>
      <c r="E58" s="112"/>
      <c r="F58" s="112"/>
    </row>
    <row r="59" spans="1:6" ht="14.25">
      <c r="A59" s="305" t="s">
        <v>302</v>
      </c>
      <c r="B59" s="306"/>
      <c r="C59" s="306"/>
      <c r="D59" s="306"/>
      <c r="E59" s="112"/>
      <c r="F59" s="112"/>
    </row>
    <row r="60" spans="1:6" ht="27">
      <c r="A60" s="305" t="s">
        <v>390</v>
      </c>
      <c r="B60" s="306"/>
      <c r="C60" s="306"/>
      <c r="D60" s="306"/>
      <c r="E60" s="112"/>
      <c r="F60" s="112"/>
    </row>
    <row r="61" spans="1:6" ht="27">
      <c r="A61" s="305" t="s">
        <v>389</v>
      </c>
      <c r="B61" s="306"/>
      <c r="C61" s="306"/>
      <c r="D61" s="306"/>
      <c r="E61" s="112"/>
      <c r="F61" s="112"/>
    </row>
    <row r="62" spans="1:6" ht="14.25">
      <c r="A62" s="305" t="s">
        <v>388</v>
      </c>
      <c r="B62" s="306"/>
      <c r="C62" s="306"/>
      <c r="D62" s="306"/>
      <c r="E62" s="112"/>
      <c r="F62" s="112"/>
    </row>
    <row r="63" spans="1:6" ht="14.25">
      <c r="A63" s="307" t="s">
        <v>358</v>
      </c>
      <c r="B63" s="308"/>
      <c r="C63" s="308"/>
      <c r="D63" s="308"/>
      <c r="E63" s="112"/>
      <c r="F63" s="112"/>
    </row>
    <row r="64" spans="1:6" ht="14.25">
      <c r="A64" s="305" t="s">
        <v>359</v>
      </c>
      <c r="B64" s="306">
        <v>2383709</v>
      </c>
      <c r="C64" s="306"/>
      <c r="D64" s="306">
        <v>922345</v>
      </c>
      <c r="E64" s="112"/>
      <c r="F64" s="112"/>
    </row>
    <row r="65" spans="1:6" ht="14.25">
      <c r="A65" s="305" t="s">
        <v>303</v>
      </c>
      <c r="B65" s="306"/>
      <c r="C65" s="306"/>
      <c r="D65" s="306"/>
      <c r="E65" s="112"/>
      <c r="F65" s="112"/>
    </row>
    <row r="66" spans="1:6" ht="14.25">
      <c r="A66" s="305" t="s">
        <v>304</v>
      </c>
      <c r="B66" s="306"/>
      <c r="C66" s="306"/>
      <c r="D66" s="306"/>
      <c r="E66" s="112"/>
      <c r="F66" s="112"/>
    </row>
    <row r="67" spans="1:6" ht="14.25">
      <c r="A67" s="305" t="s">
        <v>305</v>
      </c>
      <c r="B67" s="306">
        <v>10000</v>
      </c>
      <c r="C67" s="306"/>
      <c r="D67" s="306">
        <v>64579</v>
      </c>
      <c r="E67" s="112"/>
      <c r="F67" s="112"/>
    </row>
    <row r="68" spans="1:6" ht="14.25">
      <c r="A68" s="305" t="s">
        <v>306</v>
      </c>
      <c r="B68" s="306">
        <v>2373709</v>
      </c>
      <c r="C68" s="306"/>
      <c r="D68" s="306">
        <v>857766</v>
      </c>
      <c r="E68" s="112"/>
      <c r="F68" s="112"/>
    </row>
    <row r="69" spans="1:6" ht="14.25">
      <c r="A69" s="305" t="s">
        <v>307</v>
      </c>
      <c r="B69" s="306"/>
      <c r="C69" s="306"/>
      <c r="D69" s="306"/>
      <c r="E69" s="112"/>
      <c r="F69" s="112"/>
    </row>
    <row r="70" spans="1:6" ht="14.25">
      <c r="A70" s="305" t="s">
        <v>308</v>
      </c>
      <c r="B70" s="306"/>
      <c r="C70" s="306"/>
      <c r="D70" s="306"/>
      <c r="E70" s="112"/>
      <c r="F70" s="112"/>
    </row>
    <row r="71" spans="1:6" ht="14.25">
      <c r="A71" s="305" t="s">
        <v>309</v>
      </c>
      <c r="B71" s="306"/>
      <c r="C71" s="306"/>
      <c r="D71" s="306"/>
      <c r="E71" s="112"/>
      <c r="F71" s="112"/>
    </row>
    <row r="72" spans="1:6" ht="14.25">
      <c r="A72" s="305" t="s">
        <v>310</v>
      </c>
      <c r="B72" s="306">
        <v>162978</v>
      </c>
      <c r="C72" s="306"/>
      <c r="D72" s="306">
        <f>SUM(B72:C72)</f>
        <v>162978</v>
      </c>
      <c r="E72" s="112"/>
      <c r="F72" s="112"/>
    </row>
    <row r="73" spans="1:6" ht="27">
      <c r="A73" s="305" t="s">
        <v>311</v>
      </c>
      <c r="B73" s="306"/>
      <c r="C73" s="306"/>
      <c r="D73" s="306"/>
      <c r="E73" s="112"/>
      <c r="F73" s="112"/>
    </row>
    <row r="74" spans="1:6" ht="27">
      <c r="A74" s="305" t="s">
        <v>312</v>
      </c>
      <c r="B74" s="306"/>
      <c r="C74" s="306"/>
      <c r="D74" s="306"/>
      <c r="E74" s="112"/>
      <c r="F74" s="112"/>
    </row>
    <row r="75" spans="1:6" ht="27">
      <c r="A75" s="305" t="s">
        <v>313</v>
      </c>
      <c r="B75" s="306"/>
      <c r="C75" s="306"/>
      <c r="D75" s="306"/>
      <c r="E75" s="112"/>
      <c r="F75" s="112"/>
    </row>
    <row r="76" spans="1:6" ht="14.25">
      <c r="A76" s="307" t="s">
        <v>360</v>
      </c>
      <c r="B76" s="308">
        <v>2546687</v>
      </c>
      <c r="C76" s="308"/>
      <c r="D76" s="308">
        <v>922345</v>
      </c>
      <c r="E76" s="112"/>
      <c r="F76" s="112"/>
    </row>
    <row r="77" spans="1:6" ht="14.25">
      <c r="A77" s="307" t="s">
        <v>393</v>
      </c>
      <c r="B77" s="308">
        <f>SUM(B54+B76)</f>
        <v>27614499</v>
      </c>
      <c r="C77" s="308"/>
      <c r="D77" s="308">
        <f>SUM(D54+D76)</f>
        <v>34416610</v>
      </c>
      <c r="E77" s="112"/>
      <c r="F77" s="112"/>
    </row>
    <row r="78" spans="1:6" ht="14.25">
      <c r="A78" s="307" t="s">
        <v>314</v>
      </c>
      <c r="B78" s="308">
        <v>-4524695</v>
      </c>
      <c r="C78" s="308"/>
      <c r="D78" s="308">
        <v>-1568270</v>
      </c>
      <c r="E78" s="112"/>
      <c r="F78" s="112"/>
    </row>
    <row r="79" spans="1:6" ht="14.25">
      <c r="A79" s="305" t="s">
        <v>315</v>
      </c>
      <c r="B79" s="306"/>
      <c r="C79" s="306"/>
      <c r="D79" s="306"/>
      <c r="E79" s="112"/>
      <c r="F79" s="112"/>
    </row>
    <row r="80" spans="1:6" ht="14.25">
      <c r="A80" s="305" t="s">
        <v>316</v>
      </c>
      <c r="B80" s="306"/>
      <c r="C80" s="306"/>
      <c r="D80" s="306"/>
      <c r="E80" s="112"/>
      <c r="F80" s="112"/>
    </row>
    <row r="81" spans="1:6" ht="14.25">
      <c r="A81" s="305" t="s">
        <v>317</v>
      </c>
      <c r="B81" s="306"/>
      <c r="C81" s="306"/>
      <c r="D81" s="306"/>
      <c r="E81" s="112"/>
      <c r="F81" s="112"/>
    </row>
    <row r="82" spans="1:6" ht="14.25">
      <c r="A82" s="307" t="s">
        <v>392</v>
      </c>
      <c r="B82" s="308"/>
      <c r="C82" s="308"/>
      <c r="D82" s="308"/>
      <c r="E82" s="112"/>
      <c r="F82" s="112"/>
    </row>
    <row r="83" spans="1:6" ht="14.25">
      <c r="A83" s="309" t="s">
        <v>361</v>
      </c>
      <c r="B83" s="310">
        <v>5485226058</v>
      </c>
      <c r="C83" s="310"/>
      <c r="D83" s="310">
        <v>5622143994</v>
      </c>
      <c r="E83" s="112"/>
      <c r="F83" s="112"/>
    </row>
    <row r="84" spans="1:6" ht="14.25">
      <c r="A84" s="307" t="s">
        <v>318</v>
      </c>
      <c r="B84" s="48"/>
      <c r="C84" s="48"/>
      <c r="D84" s="48"/>
      <c r="E84" s="112"/>
      <c r="F84" s="112"/>
    </row>
    <row r="85" spans="1:6" ht="14.25">
      <c r="A85" s="305" t="s">
        <v>319</v>
      </c>
      <c r="B85" s="306">
        <v>8468426777</v>
      </c>
      <c r="C85" s="306"/>
      <c r="D85" s="306">
        <v>8468426777</v>
      </c>
      <c r="E85" s="112"/>
      <c r="F85" s="112"/>
    </row>
    <row r="86" spans="1:6" ht="14.25">
      <c r="A86" s="305" t="s">
        <v>320</v>
      </c>
      <c r="B86" s="306"/>
      <c r="C86" s="306"/>
      <c r="D86" s="306"/>
      <c r="E86" s="112"/>
      <c r="F86" s="112"/>
    </row>
    <row r="87" spans="1:6" ht="14.25">
      <c r="A87" s="305" t="s">
        <v>321</v>
      </c>
      <c r="B87" s="306">
        <v>109228148</v>
      </c>
      <c r="C87" s="306"/>
      <c r="D87" s="306">
        <v>109228148</v>
      </c>
      <c r="E87" s="112"/>
      <c r="F87" s="112"/>
    </row>
    <row r="88" spans="1:6" ht="14.25">
      <c r="A88" s="305" t="s">
        <v>322</v>
      </c>
      <c r="B88" s="306">
        <v>-3232938361</v>
      </c>
      <c r="C88" s="306"/>
      <c r="D88" s="306">
        <v>-3304959780</v>
      </c>
      <c r="E88" s="112"/>
      <c r="F88" s="112"/>
    </row>
    <row r="89" spans="1:6" ht="14.25">
      <c r="A89" s="305" t="s">
        <v>323</v>
      </c>
      <c r="B89" s="306"/>
      <c r="C89" s="306"/>
      <c r="D89" s="306"/>
      <c r="E89" s="112"/>
      <c r="F89" s="112"/>
    </row>
    <row r="90" spans="1:6" ht="14.25">
      <c r="A90" s="305" t="s">
        <v>324</v>
      </c>
      <c r="B90" s="306">
        <v>-72021419</v>
      </c>
      <c r="C90" s="306"/>
      <c r="D90" s="306">
        <v>-233301432</v>
      </c>
      <c r="E90" s="112"/>
      <c r="F90" s="112"/>
    </row>
    <row r="91" spans="1:6" ht="14.25">
      <c r="A91" s="307" t="s">
        <v>394</v>
      </c>
      <c r="B91" s="308">
        <f>SUM(B85:B90)</f>
        <v>5272695145</v>
      </c>
      <c r="C91" s="308"/>
      <c r="D91" s="308">
        <f>SUM(D85:D90)</f>
        <v>5039393713</v>
      </c>
      <c r="E91" s="112"/>
      <c r="F91" s="112"/>
    </row>
    <row r="92" spans="1:6" ht="14.25">
      <c r="A92" s="305" t="s">
        <v>325</v>
      </c>
      <c r="B92" s="306"/>
      <c r="C92" s="306"/>
      <c r="D92" s="306"/>
      <c r="E92" s="112"/>
      <c r="F92" s="112"/>
    </row>
    <row r="93" spans="1:6" ht="27">
      <c r="A93" s="305" t="s">
        <v>326</v>
      </c>
      <c r="B93" s="306"/>
      <c r="C93" s="306"/>
      <c r="D93" s="306"/>
      <c r="E93" s="112"/>
      <c r="F93" s="112"/>
    </row>
    <row r="94" spans="1:6" ht="14.25">
      <c r="A94" s="305" t="s">
        <v>327</v>
      </c>
      <c r="B94" s="306">
        <v>3049159</v>
      </c>
      <c r="C94" s="306"/>
      <c r="D94" s="306">
        <v>1528707</v>
      </c>
      <c r="E94" s="112"/>
      <c r="F94" s="112"/>
    </row>
    <row r="95" spans="1:6" ht="14.25">
      <c r="A95" s="305" t="s">
        <v>328</v>
      </c>
      <c r="B95" s="306"/>
      <c r="C95" s="306"/>
      <c r="D95" s="306"/>
      <c r="E95" s="112"/>
      <c r="F95" s="112"/>
    </row>
    <row r="96" spans="1:6" ht="14.25">
      <c r="A96" s="305" t="s">
        <v>395</v>
      </c>
      <c r="B96" s="306"/>
      <c r="C96" s="306"/>
      <c r="D96" s="306"/>
      <c r="E96" s="112"/>
      <c r="F96" s="112"/>
    </row>
    <row r="97" spans="1:6" ht="14.25">
      <c r="A97" s="305" t="s">
        <v>329</v>
      </c>
      <c r="B97" s="306"/>
      <c r="C97" s="306"/>
      <c r="D97" s="306"/>
      <c r="E97" s="112"/>
      <c r="F97" s="112"/>
    </row>
    <row r="98" spans="1:6" ht="14.25">
      <c r="A98" s="305" t="s">
        <v>330</v>
      </c>
      <c r="B98" s="306"/>
      <c r="C98" s="306"/>
      <c r="D98" s="306">
        <v>438977</v>
      </c>
      <c r="E98" s="112"/>
      <c r="F98" s="112"/>
    </row>
    <row r="99" spans="1:6" ht="27">
      <c r="A99" s="305" t="s">
        <v>396</v>
      </c>
      <c r="B99" s="306"/>
      <c r="C99" s="306"/>
      <c r="D99" s="306"/>
      <c r="E99" s="112"/>
      <c r="F99" s="112"/>
    </row>
    <row r="100" spans="1:6" ht="14.25">
      <c r="A100" s="305" t="s">
        <v>397</v>
      </c>
      <c r="B100" s="306"/>
      <c r="C100" s="306"/>
      <c r="D100" s="306">
        <v>0</v>
      </c>
      <c r="E100" s="112"/>
      <c r="F100" s="112"/>
    </row>
    <row r="101" spans="1:6" ht="14.25">
      <c r="A101" s="307" t="s">
        <v>362</v>
      </c>
      <c r="B101" s="308">
        <f>SUM(B94:B100)</f>
        <v>3049159</v>
      </c>
      <c r="C101" s="308"/>
      <c r="D101" s="308">
        <f>SUM(D94:D100)</f>
        <v>1967684</v>
      </c>
      <c r="E101" s="112"/>
      <c r="F101" s="112"/>
    </row>
    <row r="102" spans="1:6" ht="14.25">
      <c r="A102" s="305" t="s">
        <v>331</v>
      </c>
      <c r="B102" s="306"/>
      <c r="C102" s="306"/>
      <c r="D102" s="306"/>
      <c r="E102" s="112"/>
      <c r="F102" s="112"/>
    </row>
    <row r="103" spans="1:6" ht="27">
      <c r="A103" s="305" t="s">
        <v>332</v>
      </c>
      <c r="B103" s="306"/>
      <c r="C103" s="306"/>
      <c r="D103" s="306"/>
      <c r="E103" s="112"/>
      <c r="F103" s="112"/>
    </row>
    <row r="104" spans="1:6" ht="14.25">
      <c r="A104" s="305" t="s">
        <v>333</v>
      </c>
      <c r="B104" s="306"/>
      <c r="C104" s="306"/>
      <c r="D104" s="306">
        <v>0</v>
      </c>
      <c r="E104" s="112"/>
      <c r="F104" s="112"/>
    </row>
    <row r="105" spans="1:6" ht="27">
      <c r="A105" s="305" t="s">
        <v>334</v>
      </c>
      <c r="B105" s="306"/>
      <c r="C105" s="306"/>
      <c r="D105" s="306"/>
      <c r="E105" s="112"/>
      <c r="F105" s="112"/>
    </row>
    <row r="106" spans="1:6" ht="27">
      <c r="A106" s="305" t="s">
        <v>398</v>
      </c>
      <c r="B106" s="306"/>
      <c r="C106" s="306"/>
      <c r="D106" s="306"/>
      <c r="E106" s="112"/>
      <c r="F106" s="112"/>
    </row>
    <row r="107" spans="1:6" ht="14.25">
      <c r="A107" s="305" t="s">
        <v>335</v>
      </c>
      <c r="B107" s="306"/>
      <c r="C107" s="306"/>
      <c r="D107" s="306"/>
      <c r="E107" s="112"/>
      <c r="F107" s="112"/>
    </row>
    <row r="108" spans="1:6" ht="14.25">
      <c r="A108" s="305" t="s">
        <v>336</v>
      </c>
      <c r="B108" s="306"/>
      <c r="C108" s="306"/>
      <c r="D108" s="306"/>
      <c r="E108" s="112"/>
      <c r="F108" s="112"/>
    </row>
    <row r="109" spans="1:6" ht="27">
      <c r="A109" s="305" t="s">
        <v>399</v>
      </c>
      <c r="B109" s="306"/>
      <c r="C109" s="306"/>
      <c r="D109" s="306"/>
      <c r="E109" s="112"/>
      <c r="F109" s="112"/>
    </row>
    <row r="110" spans="1:6" ht="14.25">
      <c r="A110" s="305" t="s">
        <v>400</v>
      </c>
      <c r="B110" s="306">
        <v>176182813</v>
      </c>
      <c r="C110" s="306"/>
      <c r="D110" s="306">
        <v>171046359</v>
      </c>
      <c r="E110" s="112"/>
      <c r="F110" s="112"/>
    </row>
    <row r="111" spans="1:6" ht="14.25">
      <c r="A111" s="307" t="s">
        <v>363</v>
      </c>
      <c r="B111" s="308">
        <v>176182813</v>
      </c>
      <c r="C111" s="308"/>
      <c r="D111" s="308">
        <v>171046359</v>
      </c>
      <c r="E111" s="112"/>
      <c r="F111" s="112"/>
    </row>
    <row r="112" spans="1:6" ht="14.25">
      <c r="A112" s="305" t="s">
        <v>337</v>
      </c>
      <c r="B112" s="306">
        <v>20531900</v>
      </c>
      <c r="C112" s="306"/>
      <c r="D112" s="306">
        <v>23718379</v>
      </c>
      <c r="E112" s="112"/>
      <c r="F112" s="112"/>
    </row>
    <row r="113" spans="1:6" ht="14.25">
      <c r="A113" s="305" t="s">
        <v>338</v>
      </c>
      <c r="B113" s="306"/>
      <c r="C113" s="306"/>
      <c r="D113" s="306"/>
      <c r="E113" s="112"/>
      <c r="F113" s="112"/>
    </row>
    <row r="114" spans="1:6" ht="14.25">
      <c r="A114" s="305" t="s">
        <v>339</v>
      </c>
      <c r="B114" s="306">
        <v>844067</v>
      </c>
      <c r="C114" s="306"/>
      <c r="D114" s="306">
        <v>1044880</v>
      </c>
      <c r="E114" s="112"/>
      <c r="F114" s="112"/>
    </row>
    <row r="115" spans="1:6" ht="14.25">
      <c r="A115" s="305" t="s">
        <v>340</v>
      </c>
      <c r="B115" s="306"/>
      <c r="C115" s="306"/>
      <c r="D115" s="306"/>
      <c r="E115" s="112"/>
      <c r="F115" s="112"/>
    </row>
    <row r="116" spans="1:6" ht="27">
      <c r="A116" s="305" t="s">
        <v>341</v>
      </c>
      <c r="B116" s="306"/>
      <c r="C116" s="306"/>
      <c r="D116" s="306"/>
      <c r="E116" s="112"/>
      <c r="F116" s="112"/>
    </row>
    <row r="117" spans="1:6" ht="27">
      <c r="A117" s="305" t="s">
        <v>342</v>
      </c>
      <c r="B117" s="306"/>
      <c r="C117" s="306"/>
      <c r="D117" s="306"/>
      <c r="E117" s="112"/>
      <c r="F117" s="112"/>
    </row>
    <row r="118" spans="1:6" ht="14.25">
      <c r="A118" s="305" t="s">
        <v>882</v>
      </c>
      <c r="B118" s="306">
        <v>723696</v>
      </c>
      <c r="C118" s="306"/>
      <c r="D118" s="306">
        <v>800319</v>
      </c>
      <c r="E118" s="112"/>
      <c r="F118" s="112"/>
    </row>
    <row r="119" spans="1:6" ht="14.25">
      <c r="A119" s="307" t="s">
        <v>401</v>
      </c>
      <c r="B119" s="308">
        <f>SUM(B112:B118)</f>
        <v>22099663</v>
      </c>
      <c r="C119" s="308"/>
      <c r="D119" s="308">
        <f>SUM(D112:D118)</f>
        <v>25563578</v>
      </c>
      <c r="E119" s="112"/>
      <c r="F119" s="112"/>
    </row>
    <row r="120" spans="1:6" ht="14.25">
      <c r="A120" s="307" t="s">
        <v>364</v>
      </c>
      <c r="B120" s="308">
        <v>201331635</v>
      </c>
      <c r="C120" s="308"/>
      <c r="D120" s="308">
        <v>198577621</v>
      </c>
      <c r="E120" s="112"/>
      <c r="F120" s="112"/>
    </row>
    <row r="121" spans="1:6" ht="14.25">
      <c r="A121" s="307" t="s">
        <v>344</v>
      </c>
      <c r="B121" s="308"/>
      <c r="C121" s="308"/>
      <c r="D121" s="308" t="s">
        <v>957</v>
      </c>
      <c r="E121" s="112"/>
      <c r="F121" s="112"/>
    </row>
    <row r="122" spans="1:6" ht="14.25">
      <c r="A122" s="307" t="s">
        <v>345</v>
      </c>
      <c r="B122" s="308">
        <v>8194953</v>
      </c>
      <c r="C122" s="308"/>
      <c r="D122" s="308"/>
      <c r="E122" s="112"/>
      <c r="F122" s="112"/>
    </row>
    <row r="123" spans="1:6" ht="14.25">
      <c r="A123" s="305" t="s">
        <v>346</v>
      </c>
      <c r="B123" s="306"/>
      <c r="C123" s="306"/>
      <c r="D123" s="306"/>
      <c r="E123" s="112"/>
      <c r="F123" s="112"/>
    </row>
    <row r="124" spans="1:6" ht="14.25">
      <c r="A124" s="305" t="s">
        <v>347</v>
      </c>
      <c r="B124" s="306">
        <v>11199278</v>
      </c>
      <c r="C124" s="306"/>
      <c r="D124" s="306">
        <v>8633823</v>
      </c>
      <c r="E124" s="112"/>
      <c r="F124" s="112"/>
    </row>
    <row r="125" spans="1:6" ht="14.25">
      <c r="A125" s="305" t="s">
        <v>348</v>
      </c>
      <c r="B125" s="306"/>
      <c r="C125" s="306"/>
      <c r="D125" s="306">
        <v>375538837</v>
      </c>
      <c r="E125" s="112"/>
      <c r="F125" s="112"/>
    </row>
    <row r="126" spans="1:6" ht="14.25">
      <c r="A126" s="307" t="s">
        <v>402</v>
      </c>
      <c r="B126" s="308"/>
      <c r="C126" s="308"/>
      <c r="D126" s="308"/>
      <c r="E126" s="112"/>
      <c r="F126" s="112"/>
    </row>
    <row r="127" spans="1:6" ht="14.25">
      <c r="A127" s="309" t="s">
        <v>403</v>
      </c>
      <c r="B127" s="310">
        <v>5485226058</v>
      </c>
      <c r="C127" s="310"/>
      <c r="D127" s="310">
        <v>5622143994</v>
      </c>
      <c r="E127" s="112"/>
      <c r="F127" s="112"/>
    </row>
    <row r="128" spans="1:6" ht="14.25">
      <c r="A128" s="112"/>
      <c r="B128" s="112"/>
      <c r="C128" s="112"/>
      <c r="D128" s="112"/>
      <c r="E128" s="112"/>
      <c r="F128" s="112"/>
    </row>
    <row r="129" spans="1:6" ht="14.25">
      <c r="A129" s="112"/>
      <c r="B129" s="112"/>
      <c r="C129" s="112"/>
      <c r="D129" s="112"/>
      <c r="E129" s="112"/>
      <c r="F129" s="112"/>
    </row>
    <row r="130" spans="1:6" ht="14.25">
      <c r="A130" s="112"/>
      <c r="B130" s="112"/>
      <c r="C130" s="112"/>
      <c r="D130" s="112"/>
      <c r="E130" s="112"/>
      <c r="F130" s="112"/>
    </row>
    <row r="131" spans="1:6" ht="14.25">
      <c r="A131" s="112"/>
      <c r="B131" s="112"/>
      <c r="C131" s="112"/>
      <c r="D131" s="112"/>
      <c r="E131" s="112"/>
      <c r="F131" s="112"/>
    </row>
    <row r="132" spans="1:6" ht="14.25">
      <c r="A132" s="112"/>
      <c r="B132" s="112"/>
      <c r="C132" s="112"/>
      <c r="D132" s="112"/>
      <c r="E132" s="112"/>
      <c r="F132" s="112"/>
    </row>
    <row r="133" spans="1:6" ht="14.25">
      <c r="A133" s="112"/>
      <c r="B133" s="112"/>
      <c r="C133" s="112"/>
      <c r="D133" s="112"/>
      <c r="E133" s="112"/>
      <c r="F133" s="112"/>
    </row>
    <row r="134" spans="1:6" ht="14.25">
      <c r="A134" s="112"/>
      <c r="B134" s="112"/>
      <c r="C134" s="112"/>
      <c r="D134" s="112"/>
      <c r="E134" s="112"/>
      <c r="F134" s="112"/>
    </row>
    <row r="135" spans="1:6" ht="14.25">
      <c r="A135" s="112"/>
      <c r="B135" s="112"/>
      <c r="C135" s="112"/>
      <c r="D135" s="112"/>
      <c r="E135" s="112"/>
      <c r="F135" s="112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5"/>
  <sheetViews>
    <sheetView view="pageBreakPreview" zoomScaleSheetLayoutView="100" zoomScalePageLayoutView="0" workbookViewId="0" topLeftCell="A124">
      <selection activeCell="H96" sqref="H96"/>
    </sheetView>
  </sheetViews>
  <sheetFormatPr defaultColWidth="9.140625" defaultRowHeight="15"/>
  <cols>
    <col min="1" max="1" width="101.28125" style="44" customWidth="1"/>
    <col min="2" max="2" width="10.7109375" style="44" customWidth="1"/>
    <col min="3" max="3" width="13.8515625" style="342" customWidth="1"/>
    <col min="4" max="4" width="14.57421875" style="44" customWidth="1"/>
    <col min="5" max="5" width="14.7109375" style="44" customWidth="1"/>
    <col min="6" max="6" width="12.8515625" style="44" customWidth="1"/>
    <col min="7" max="7" width="10.8515625" style="44" bestFit="1" customWidth="1"/>
    <col min="8" max="16384" width="9.140625" style="44" customWidth="1"/>
  </cols>
  <sheetData>
    <row r="1" spans="1:6" ht="14.25">
      <c r="A1" s="336" t="s">
        <v>370</v>
      </c>
      <c r="B1" s="32"/>
      <c r="C1" s="341"/>
      <c r="D1" s="32"/>
      <c r="E1" s="32"/>
      <c r="F1" s="32"/>
    </row>
    <row r="2" spans="1:6" ht="26.25" customHeight="1">
      <c r="A2" s="518" t="s">
        <v>939</v>
      </c>
      <c r="B2" s="519"/>
      <c r="C2" s="519"/>
      <c r="D2" s="519"/>
      <c r="E2" s="519"/>
      <c r="F2" s="467"/>
    </row>
    <row r="3" spans="1:6" ht="30.75" customHeight="1">
      <c r="A3" s="469" t="s">
        <v>914</v>
      </c>
      <c r="B3" s="466"/>
      <c r="C3" s="466"/>
      <c r="D3" s="466"/>
      <c r="E3" s="466"/>
      <c r="F3" s="467"/>
    </row>
    <row r="5" ht="14.25">
      <c r="A5" s="46" t="s">
        <v>183</v>
      </c>
    </row>
    <row r="6" spans="1:6" ht="48.75" customHeight="1">
      <c r="A6" s="211" t="s">
        <v>480</v>
      </c>
      <c r="B6" s="172" t="s">
        <v>481</v>
      </c>
      <c r="C6" s="337" t="s">
        <v>961</v>
      </c>
      <c r="D6" s="337" t="s">
        <v>266</v>
      </c>
      <c r="E6" s="337" t="s">
        <v>945</v>
      </c>
      <c r="F6" s="337" t="s">
        <v>946</v>
      </c>
    </row>
    <row r="7" spans="1:6" ht="14.25">
      <c r="A7" s="177" t="s">
        <v>785</v>
      </c>
      <c r="B7" s="176" t="s">
        <v>507</v>
      </c>
      <c r="C7" s="48">
        <v>86502779</v>
      </c>
      <c r="D7" s="48">
        <f>SUM('5.sz.önk.egysz.kiad.'!C19)</f>
        <v>64970520</v>
      </c>
      <c r="E7" s="48">
        <f>SUM('5.sz.önk.egysz.kiad.'!D19)</f>
        <v>76633896</v>
      </c>
      <c r="F7" s="48">
        <f>SUM('5.sz.önk.egysz.kiad.'!E19)</f>
        <v>76175928</v>
      </c>
    </row>
    <row r="8" spans="1:6" ht="14.25">
      <c r="A8" s="178" t="s">
        <v>786</v>
      </c>
      <c r="B8" s="176" t="s">
        <v>514</v>
      </c>
      <c r="C8" s="231">
        <v>13202241</v>
      </c>
      <c r="D8" s="48">
        <f>SUM('5.sz.önk.egysz.kiad.'!C23)</f>
        <v>20423376</v>
      </c>
      <c r="E8" s="48">
        <f>SUM('5.sz.önk.egysz.kiad.'!D23)</f>
        <v>22140000</v>
      </c>
      <c r="F8" s="48">
        <f>SUM('5.sz.önk.egysz.kiad.'!E23)</f>
        <v>21917483</v>
      </c>
    </row>
    <row r="9" spans="1:6" ht="14.25">
      <c r="A9" s="52" t="s">
        <v>2</v>
      </c>
      <c r="B9" s="53" t="s">
        <v>515</v>
      </c>
      <c r="C9" s="56">
        <f>SUM(C7:C8)</f>
        <v>99705020</v>
      </c>
      <c r="D9" s="56">
        <f>SUM(D7:D8)</f>
        <v>85393896</v>
      </c>
      <c r="E9" s="56">
        <f>SUM(E7:E8)</f>
        <v>98773896</v>
      </c>
      <c r="F9" s="56">
        <f>SUM(F7:F8)</f>
        <v>98093411</v>
      </c>
    </row>
    <row r="10" spans="1:6" ht="14.25">
      <c r="A10" s="55" t="s">
        <v>848</v>
      </c>
      <c r="B10" s="53" t="s">
        <v>516</v>
      </c>
      <c r="C10" s="233">
        <v>28480819</v>
      </c>
      <c r="D10" s="56">
        <f>SUM('5.sz.önk.egysz.kiad.'!C25)</f>
        <v>18267839</v>
      </c>
      <c r="E10" s="56">
        <f>SUM('5.sz.önk.egysz.kiad.'!D25)</f>
        <v>24200000</v>
      </c>
      <c r="F10" s="56">
        <f>SUM('5.sz.önk.egysz.kiad.'!E25)</f>
        <v>24132138</v>
      </c>
    </row>
    <row r="11" spans="1:6" ht="14.25">
      <c r="A11" s="178" t="s">
        <v>787</v>
      </c>
      <c r="B11" s="176" t="s">
        <v>523</v>
      </c>
      <c r="C11" s="231">
        <v>45019397</v>
      </c>
      <c r="D11" s="48">
        <f>SUM('5.sz.önk.egysz.kiad.'!C29)</f>
        <v>37275193</v>
      </c>
      <c r="E11" s="48">
        <f>SUM('5.sz.önk.egysz.kiad.'!D29)</f>
        <v>26637193</v>
      </c>
      <c r="F11" s="48">
        <f>SUM('5.sz.önk.egysz.kiad.'!E29)</f>
        <v>16016615</v>
      </c>
    </row>
    <row r="12" spans="1:6" ht="14.25">
      <c r="A12" s="178" t="s">
        <v>3</v>
      </c>
      <c r="B12" s="176" t="s">
        <v>528</v>
      </c>
      <c r="C12" s="231">
        <v>4655591</v>
      </c>
      <c r="D12" s="48">
        <f>SUM('5.sz.önk.egysz.kiad.'!C32)</f>
        <v>5730000</v>
      </c>
      <c r="E12" s="48">
        <f>SUM('5.sz.önk.egysz.kiad.'!D32)</f>
        <v>6970000</v>
      </c>
      <c r="F12" s="48">
        <f>SUM('5.sz.önk.egysz.kiad.'!E32)</f>
        <v>6838880</v>
      </c>
    </row>
    <row r="13" spans="1:6" ht="14.25">
      <c r="A13" s="178" t="s">
        <v>788</v>
      </c>
      <c r="B13" s="176" t="s">
        <v>540</v>
      </c>
      <c r="C13" s="231">
        <v>98623377</v>
      </c>
      <c r="D13" s="48">
        <f>SUM('5.sz.önk.egysz.kiad.'!C40)</f>
        <v>84807251</v>
      </c>
      <c r="E13" s="48">
        <f>SUM('5.sz.önk.egysz.kiad.'!D40)</f>
        <v>104460097</v>
      </c>
      <c r="F13" s="48">
        <f>SUM('5.sz.önk.egysz.kiad.'!E40)</f>
        <v>98151007</v>
      </c>
    </row>
    <row r="14" spans="1:6" ht="14.25">
      <c r="A14" s="178" t="s">
        <v>789</v>
      </c>
      <c r="B14" s="176" t="s">
        <v>545</v>
      </c>
      <c r="C14" s="231">
        <v>3972575</v>
      </c>
      <c r="D14" s="48">
        <f>SUM('5.sz.önk.egysz.kiad.'!C43)</f>
        <v>3900000</v>
      </c>
      <c r="E14" s="48">
        <f>SUM('5.sz.önk.egysz.kiad.'!D43)</f>
        <v>4150000</v>
      </c>
      <c r="F14" s="48">
        <f>SUM('5.sz.önk.egysz.kiad.'!E43)</f>
        <v>4091299</v>
      </c>
    </row>
    <row r="15" spans="1:6" ht="14.25">
      <c r="A15" s="178" t="s">
        <v>790</v>
      </c>
      <c r="B15" s="176" t="s">
        <v>554</v>
      </c>
      <c r="C15" s="231">
        <v>106710702</v>
      </c>
      <c r="D15" s="48">
        <f>SUM('5.sz.önk.egysz.kiad.'!C49)</f>
        <v>33901187</v>
      </c>
      <c r="E15" s="48">
        <f>SUM('5.sz.önk.egysz.kiad.'!D49)</f>
        <v>55502187</v>
      </c>
      <c r="F15" s="48">
        <f>SUM('5.sz.önk.egysz.kiad.'!E49)</f>
        <v>53867661</v>
      </c>
    </row>
    <row r="16" spans="1:6" ht="14.25">
      <c r="A16" s="55" t="s">
        <v>791</v>
      </c>
      <c r="B16" s="53" t="s">
        <v>555</v>
      </c>
      <c r="C16" s="56">
        <f>SUM(C11:C15)</f>
        <v>258981642</v>
      </c>
      <c r="D16" s="56">
        <f>SUM(D11:D15)</f>
        <v>165613631</v>
      </c>
      <c r="E16" s="56">
        <f>SUM(E11:E15)</f>
        <v>197719477</v>
      </c>
      <c r="F16" s="56">
        <f>SUM(F11:F15)</f>
        <v>178965462</v>
      </c>
    </row>
    <row r="17" spans="1:6" ht="14.25">
      <c r="A17" s="181" t="s">
        <v>556</v>
      </c>
      <c r="B17" s="176" t="s">
        <v>557</v>
      </c>
      <c r="C17" s="231"/>
      <c r="D17" s="48"/>
      <c r="E17" s="48"/>
      <c r="F17" s="231"/>
    </row>
    <row r="18" spans="1:6" ht="14.25">
      <c r="A18" s="181" t="s">
        <v>792</v>
      </c>
      <c r="B18" s="176" t="s">
        <v>558</v>
      </c>
      <c r="C18" s="48"/>
      <c r="D18" s="48"/>
      <c r="E18" s="48">
        <v>452000</v>
      </c>
      <c r="F18" s="48">
        <v>452000</v>
      </c>
    </row>
    <row r="19" spans="1:6" ht="14.25">
      <c r="A19" s="182" t="s">
        <v>854</v>
      </c>
      <c r="B19" s="176" t="s">
        <v>559</v>
      </c>
      <c r="C19" s="48"/>
      <c r="D19" s="48"/>
      <c r="E19" s="48"/>
      <c r="F19" s="48"/>
    </row>
    <row r="20" spans="1:6" ht="14.25">
      <c r="A20" s="182" t="s">
        <v>855</v>
      </c>
      <c r="B20" s="176" t="s">
        <v>560</v>
      </c>
      <c r="C20" s="48"/>
      <c r="D20" s="48"/>
      <c r="E20" s="48"/>
      <c r="F20" s="48"/>
    </row>
    <row r="21" spans="1:6" ht="14.25">
      <c r="A21" s="182" t="s">
        <v>856</v>
      </c>
      <c r="B21" s="176" t="s">
        <v>561</v>
      </c>
      <c r="C21" s="48"/>
      <c r="D21" s="48"/>
      <c r="E21" s="48"/>
      <c r="F21" s="48"/>
    </row>
    <row r="22" spans="1:6" ht="14.25">
      <c r="A22" s="181" t="s">
        <v>857</v>
      </c>
      <c r="B22" s="176" t="s">
        <v>562</v>
      </c>
      <c r="C22" s="48">
        <v>508400</v>
      </c>
      <c r="D22" s="48"/>
      <c r="E22" s="48"/>
      <c r="F22" s="48"/>
    </row>
    <row r="23" spans="1:6" ht="14.25">
      <c r="A23" s="181" t="s">
        <v>858</v>
      </c>
      <c r="B23" s="176" t="s">
        <v>563</v>
      </c>
      <c r="C23" s="48">
        <v>355000</v>
      </c>
      <c r="D23" s="48"/>
      <c r="E23" s="48"/>
      <c r="F23" s="48"/>
    </row>
    <row r="24" spans="1:6" ht="14.25">
      <c r="A24" s="181" t="s">
        <v>859</v>
      </c>
      <c r="B24" s="176" t="s">
        <v>564</v>
      </c>
      <c r="C24" s="48">
        <v>25510474</v>
      </c>
      <c r="D24" s="48">
        <f>SUM('5.sz.önk.egysz.kiad.'!C58)</f>
        <v>34513000</v>
      </c>
      <c r="E24" s="48">
        <f>SUM('5.sz.önk.egysz.kiad.'!D58)</f>
        <v>30842000</v>
      </c>
      <c r="F24" s="48">
        <f>SUM('5.sz.önk.egysz.kiad.'!E58)</f>
        <v>29200394</v>
      </c>
    </row>
    <row r="25" spans="1:6" ht="14.25">
      <c r="A25" s="58" t="s">
        <v>821</v>
      </c>
      <c r="B25" s="53" t="s">
        <v>565</v>
      </c>
      <c r="C25" s="56">
        <f>SUM(C18:C24)</f>
        <v>26373874</v>
      </c>
      <c r="D25" s="56">
        <f>SUM(D18:D24)</f>
        <v>34513000</v>
      </c>
      <c r="E25" s="56">
        <f>SUM(E18:E24)</f>
        <v>31294000</v>
      </c>
      <c r="F25" s="56">
        <f>SUM(F18:F24)</f>
        <v>29652394</v>
      </c>
    </row>
    <row r="26" spans="1:6" ht="14.25">
      <c r="A26" s="183" t="s">
        <v>860</v>
      </c>
      <c r="B26" s="176" t="s">
        <v>566</v>
      </c>
      <c r="C26" s="231"/>
      <c r="D26" s="48"/>
      <c r="E26" s="48"/>
      <c r="F26" s="231"/>
    </row>
    <row r="27" spans="1:6" ht="14.25">
      <c r="A27" s="183" t="s">
        <v>567</v>
      </c>
      <c r="B27" s="176" t="s">
        <v>568</v>
      </c>
      <c r="C27" s="231">
        <v>1506773</v>
      </c>
      <c r="D27" s="48">
        <f>SUM('5.sz.önk.egysz.kiad.'!C61)</f>
        <v>0</v>
      </c>
      <c r="E27" s="48">
        <f>SUM('5.sz.önk.egysz.kiad.'!D61)</f>
        <v>1452846</v>
      </c>
      <c r="F27" s="48">
        <f>SUM('5.sz.önk.egysz.kiad.'!E61)</f>
        <v>1452846</v>
      </c>
    </row>
    <row r="28" spans="1:6" ht="14.25">
      <c r="A28" s="183" t="s">
        <v>569</v>
      </c>
      <c r="B28" s="176" t="s">
        <v>570</v>
      </c>
      <c r="C28" s="231"/>
      <c r="D28" s="48">
        <f>SUM('5.sz.önk.egysz.kiad.'!C62)</f>
        <v>0</v>
      </c>
      <c r="E28" s="48">
        <f>SUM('5.sz.önk.egysz.kiad.'!D62)</f>
        <v>0</v>
      </c>
      <c r="F28" s="48">
        <f>SUM('5.sz.önk.egysz.kiad.'!E62)</f>
        <v>0</v>
      </c>
    </row>
    <row r="29" spans="1:6" ht="14.25">
      <c r="A29" s="183" t="s">
        <v>822</v>
      </c>
      <c r="B29" s="176" t="s">
        <v>571</v>
      </c>
      <c r="C29" s="231"/>
      <c r="D29" s="48">
        <f>SUM('5.sz.önk.egysz.kiad.'!C63)</f>
        <v>0</v>
      </c>
      <c r="E29" s="48">
        <f>SUM('5.sz.önk.egysz.kiad.'!D63)</f>
        <v>0</v>
      </c>
      <c r="F29" s="48">
        <f>SUM('5.sz.önk.egysz.kiad.'!E63)</f>
        <v>0</v>
      </c>
    </row>
    <row r="30" spans="1:6" ht="14.25">
      <c r="A30" s="183" t="s">
        <v>861</v>
      </c>
      <c r="B30" s="176" t="s">
        <v>572</v>
      </c>
      <c r="C30" s="231"/>
      <c r="D30" s="48">
        <f>SUM('5.sz.önk.egysz.kiad.'!C64)</f>
        <v>0</v>
      </c>
      <c r="E30" s="48">
        <f>SUM('5.sz.önk.egysz.kiad.'!D64)</f>
        <v>0</v>
      </c>
      <c r="F30" s="48">
        <f>SUM('5.sz.önk.egysz.kiad.'!E64)</f>
        <v>0</v>
      </c>
    </row>
    <row r="31" spans="1:6" ht="14.25">
      <c r="A31" s="183" t="s">
        <v>824</v>
      </c>
      <c r="B31" s="176" t="s">
        <v>573</v>
      </c>
      <c r="C31" s="231"/>
      <c r="D31" s="48">
        <f>SUM('5.sz.önk.egysz.kiad.'!C65)</f>
        <v>0</v>
      </c>
      <c r="E31" s="48">
        <f>SUM('5.sz.önk.egysz.kiad.'!D65)</f>
        <v>0</v>
      </c>
      <c r="F31" s="48">
        <f>SUM('5.sz.önk.egysz.kiad.'!E65)</f>
        <v>0</v>
      </c>
    </row>
    <row r="32" spans="1:6" ht="14.25">
      <c r="A32" s="183" t="s">
        <v>862</v>
      </c>
      <c r="B32" s="176" t="s">
        <v>574</v>
      </c>
      <c r="C32" s="231"/>
      <c r="D32" s="48">
        <f>SUM('5.sz.önk.egysz.kiad.'!C66)</f>
        <v>0</v>
      </c>
      <c r="E32" s="48">
        <f>SUM('5.sz.önk.egysz.kiad.'!D66)</f>
        <v>0</v>
      </c>
      <c r="F32" s="48">
        <f>SUM('5.sz.önk.egysz.kiad.'!E66)</f>
        <v>0</v>
      </c>
    </row>
    <row r="33" spans="1:6" ht="14.25">
      <c r="A33" s="183" t="s">
        <v>863</v>
      </c>
      <c r="B33" s="176" t="s">
        <v>575</v>
      </c>
      <c r="C33" s="231"/>
      <c r="D33" s="48">
        <f>SUM('5.sz.önk.egysz.kiad.'!C67)</f>
        <v>0</v>
      </c>
      <c r="E33" s="48">
        <f>SUM('5.sz.önk.egysz.kiad.'!D67)</f>
        <v>0</v>
      </c>
      <c r="F33" s="48">
        <f>SUM('5.sz.önk.egysz.kiad.'!E67)</f>
        <v>0</v>
      </c>
    </row>
    <row r="34" spans="1:6" ht="14.25">
      <c r="A34" s="183" t="s">
        <v>576</v>
      </c>
      <c r="B34" s="176" t="s">
        <v>577</v>
      </c>
      <c r="C34" s="231"/>
      <c r="D34" s="48">
        <f>SUM('5.sz.önk.egysz.kiad.'!C68)</f>
        <v>0</v>
      </c>
      <c r="E34" s="48">
        <f>SUM('5.sz.önk.egysz.kiad.'!D68)</f>
        <v>0</v>
      </c>
      <c r="F34" s="48">
        <f>SUM('5.sz.önk.egysz.kiad.'!E68)</f>
        <v>0</v>
      </c>
    </row>
    <row r="35" spans="1:6" ht="14.25">
      <c r="A35" s="184" t="s">
        <v>578</v>
      </c>
      <c r="B35" s="176" t="s">
        <v>579</v>
      </c>
      <c r="C35" s="231"/>
      <c r="D35" s="48">
        <f>SUM('5.sz.önk.egysz.kiad.'!C69)</f>
        <v>0</v>
      </c>
      <c r="E35" s="48">
        <f>SUM('5.sz.önk.egysz.kiad.'!D69)</f>
        <v>0</v>
      </c>
      <c r="F35" s="48">
        <f>SUM('5.sz.önk.egysz.kiad.'!E69)</f>
        <v>0</v>
      </c>
    </row>
    <row r="36" spans="1:6" ht="14.25">
      <c r="A36" s="183" t="s">
        <v>864</v>
      </c>
      <c r="B36" s="176" t="s">
        <v>580</v>
      </c>
      <c r="C36" s="231">
        <v>50000</v>
      </c>
      <c r="D36" s="48">
        <f>SUM('5.sz.önk.egysz.kiad.'!C70)</f>
        <v>0</v>
      </c>
      <c r="E36" s="48">
        <f>SUM('5.sz.önk.egysz.kiad.'!D70)</f>
        <v>0</v>
      </c>
      <c r="F36" s="48">
        <f>SUM('5.sz.önk.egysz.kiad.'!E70)</f>
        <v>0</v>
      </c>
    </row>
    <row r="37" spans="1:6" ht="14.25">
      <c r="A37" s="356" t="s">
        <v>905</v>
      </c>
      <c r="B37" s="176" t="s">
        <v>581</v>
      </c>
      <c r="C37" s="231">
        <v>16570165</v>
      </c>
      <c r="D37" s="48">
        <f>SUM('5.sz.önk.egysz.kiad.'!C71)</f>
        <v>30230098</v>
      </c>
      <c r="E37" s="48">
        <f>SUM('5.sz.önk.egysz.kiad.'!D71)</f>
        <v>19462849</v>
      </c>
      <c r="F37" s="48">
        <f>SUM('5.sz.önk.egysz.kiad.'!E71)</f>
        <v>15905099</v>
      </c>
    </row>
    <row r="38" spans="1:6" ht="14.25">
      <c r="A38" s="184" t="s">
        <v>166</v>
      </c>
      <c r="B38" s="176" t="s">
        <v>875</v>
      </c>
      <c r="C38" s="231"/>
      <c r="D38" s="48">
        <f>SUM('5.sz.önk.egysz.kiad.'!C72)</f>
        <v>20169233</v>
      </c>
      <c r="E38" s="48">
        <f>SUM('5.sz.önk.egysz.kiad.'!D72)</f>
        <v>40310383</v>
      </c>
      <c r="F38" s="48">
        <f>SUM('5.sz.önk.egysz.kiad.'!E72)</f>
        <v>0</v>
      </c>
    </row>
    <row r="39" spans="1:6" ht="14.25">
      <c r="A39" s="184" t="s">
        <v>167</v>
      </c>
      <c r="B39" s="176" t="s">
        <v>875</v>
      </c>
      <c r="C39" s="231"/>
      <c r="D39" s="48">
        <f>SUM('5.sz.önk.egysz.kiad.'!C73)</f>
        <v>0</v>
      </c>
      <c r="E39" s="48">
        <f>SUM('5.sz.önk.egysz.kiad.'!D73)</f>
        <v>0</v>
      </c>
      <c r="F39" s="48">
        <f>SUM('5.sz.önk.egysz.kiad.'!E73)</f>
        <v>0</v>
      </c>
    </row>
    <row r="40" spans="1:6" ht="14.25">
      <c r="A40" s="58" t="s">
        <v>827</v>
      </c>
      <c r="B40" s="53" t="s">
        <v>582</v>
      </c>
      <c r="C40" s="56">
        <f>SUM(C26:C39)</f>
        <v>18126938</v>
      </c>
      <c r="D40" s="56">
        <f>SUM('5.sz.önk.egysz.kiad.'!C74)</f>
        <v>50399331</v>
      </c>
      <c r="E40" s="56">
        <f>SUM('5.sz.önk.egysz.kiad.'!D74)</f>
        <v>61226078</v>
      </c>
      <c r="F40" s="56">
        <f>SUM('5.sz.önk.egysz.kiad.'!E74)</f>
        <v>17357945</v>
      </c>
    </row>
    <row r="41" spans="1:6" ht="14.25">
      <c r="A41" s="458" t="s">
        <v>113</v>
      </c>
      <c r="B41" s="459"/>
      <c r="C41" s="460"/>
      <c r="D41" s="457"/>
      <c r="E41" s="457"/>
      <c r="F41" s="460"/>
    </row>
    <row r="42" spans="1:7" ht="14.25">
      <c r="A42" s="186" t="s">
        <v>583</v>
      </c>
      <c r="B42" s="176" t="s">
        <v>584</v>
      </c>
      <c r="C42" s="231"/>
      <c r="D42" s="231">
        <f>SUM('5.sz.önk.egysz.kiad.'!C76)</f>
        <v>0</v>
      </c>
      <c r="E42" s="231">
        <f>SUM('5.sz.önk.egysz.kiad.'!D76)</f>
        <v>100000</v>
      </c>
      <c r="F42" s="231">
        <f>SUM('5.sz.önk.egysz.kiad.'!E76)</f>
        <v>86195</v>
      </c>
      <c r="G42" s="231"/>
    </row>
    <row r="43" spans="1:6" ht="14.25">
      <c r="A43" s="186" t="s">
        <v>865</v>
      </c>
      <c r="B43" s="176" t="s">
        <v>585</v>
      </c>
      <c r="C43" s="231">
        <v>191343653</v>
      </c>
      <c r="D43" s="231">
        <f>SUM('5.sz.önk.egysz.kiad.'!C77)</f>
        <v>280549802</v>
      </c>
      <c r="E43" s="231">
        <f>SUM('5.sz.önk.egysz.kiad.'!D77)</f>
        <v>230549802</v>
      </c>
      <c r="F43" s="231">
        <f>SUM('5.sz.önk.egysz.kiad.'!E77)</f>
        <v>10266134</v>
      </c>
    </row>
    <row r="44" spans="1:6" ht="14.25">
      <c r="A44" s="186" t="s">
        <v>586</v>
      </c>
      <c r="B44" s="176" t="s">
        <v>587</v>
      </c>
      <c r="C44" s="231">
        <v>494519</v>
      </c>
      <c r="D44" s="231">
        <f>SUM('5.sz.önk.egysz.kiad.'!C78)</f>
        <v>0</v>
      </c>
      <c r="E44" s="231">
        <f>SUM('5.sz.önk.egysz.kiad.'!D78)</f>
        <v>0</v>
      </c>
      <c r="F44" s="231">
        <f>SUM('5.sz.önk.egysz.kiad.'!E78)</f>
        <v>0</v>
      </c>
    </row>
    <row r="45" spans="1:6" ht="14.25">
      <c r="A45" s="186" t="s">
        <v>588</v>
      </c>
      <c r="B45" s="176" t="s">
        <v>589</v>
      </c>
      <c r="C45" s="231">
        <v>24101775</v>
      </c>
      <c r="D45" s="231">
        <f>SUM('5.sz.önk.egysz.kiad.'!C79)</f>
        <v>1750000</v>
      </c>
      <c r="E45" s="231">
        <f>SUM('5.sz.önk.egysz.kiad.'!D79)</f>
        <v>12750000</v>
      </c>
      <c r="F45" s="231">
        <f>SUM('5.sz.önk.egysz.kiad.'!E79)</f>
        <v>12417199</v>
      </c>
    </row>
    <row r="46" spans="1:6" ht="14.25">
      <c r="A46" s="179" t="s">
        <v>590</v>
      </c>
      <c r="B46" s="176" t="s">
        <v>591</v>
      </c>
      <c r="C46" s="231"/>
      <c r="D46" s="231">
        <f>SUM('5.sz.önk.egysz.kiad.'!C80)</f>
        <v>0</v>
      </c>
      <c r="E46" s="231">
        <f>SUM('5.sz.önk.egysz.kiad.'!D80)</f>
        <v>0</v>
      </c>
      <c r="F46" s="231">
        <f>SUM('5.sz.önk.egysz.kiad.'!E80)</f>
        <v>0</v>
      </c>
    </row>
    <row r="47" spans="1:6" ht="14.25">
      <c r="A47" s="179" t="s">
        <v>592</v>
      </c>
      <c r="B47" s="176" t="s">
        <v>593</v>
      </c>
      <c r="C47" s="231"/>
      <c r="D47" s="231">
        <f>SUM('5.sz.önk.egysz.kiad.'!C81)</f>
        <v>0</v>
      </c>
      <c r="E47" s="231">
        <f>SUM('5.sz.önk.egysz.kiad.'!D81)</f>
        <v>0</v>
      </c>
      <c r="F47" s="231">
        <f>SUM('5.sz.önk.egysz.kiad.'!E81)</f>
        <v>0</v>
      </c>
    </row>
    <row r="48" spans="1:6" ht="14.25">
      <c r="A48" s="179" t="s">
        <v>594</v>
      </c>
      <c r="B48" s="176" t="s">
        <v>595</v>
      </c>
      <c r="C48" s="231">
        <v>9192659</v>
      </c>
      <c r="D48" s="231">
        <f>SUM('5.sz.önk.egysz.kiad.'!C82)</f>
        <v>76220947</v>
      </c>
      <c r="E48" s="231">
        <f>SUM('5.sz.önk.egysz.kiad.'!D82)</f>
        <v>56870947</v>
      </c>
      <c r="F48" s="231">
        <f>SUM('5.sz.önk.egysz.kiad.'!E82)</f>
        <v>2919610</v>
      </c>
    </row>
    <row r="49" spans="1:6" ht="14.25">
      <c r="A49" s="66" t="s">
        <v>829</v>
      </c>
      <c r="B49" s="53" t="s">
        <v>596</v>
      </c>
      <c r="C49" s="56">
        <f>SUM(C42:C48)</f>
        <v>225132606</v>
      </c>
      <c r="D49" s="233">
        <f>SUM('5.sz.önk.egysz.kiad.'!C83)</f>
        <v>358520749</v>
      </c>
      <c r="E49" s="233">
        <f>SUM('5.sz.önk.egysz.kiad.'!D83)</f>
        <v>300270749</v>
      </c>
      <c r="F49" s="233">
        <f>SUM('5.sz.önk.egysz.kiad.'!E83)</f>
        <v>25689138</v>
      </c>
    </row>
    <row r="50" spans="1:6" ht="14.25">
      <c r="A50" s="181" t="s">
        <v>597</v>
      </c>
      <c r="B50" s="176" t="s">
        <v>598</v>
      </c>
      <c r="C50" s="231">
        <v>92572793</v>
      </c>
      <c r="D50" s="231">
        <f>SUM('5.sz.önk.egysz.kiad.'!C84)</f>
        <v>51820653</v>
      </c>
      <c r="E50" s="231">
        <f>SUM('5.sz.önk.egysz.kiad.'!D84)</f>
        <v>103420653</v>
      </c>
      <c r="F50" s="231">
        <f>SUM('5.sz.önk.egysz.kiad.'!E84)</f>
        <v>102632867</v>
      </c>
    </row>
    <row r="51" spans="1:6" ht="14.25">
      <c r="A51" s="181" t="s">
        <v>599</v>
      </c>
      <c r="B51" s="176" t="s">
        <v>600</v>
      </c>
      <c r="C51" s="231"/>
      <c r="D51" s="231">
        <f>SUM('5.sz.önk.egysz.kiad.'!C85)</f>
        <v>0</v>
      </c>
      <c r="E51" s="231">
        <f>SUM('5.sz.önk.egysz.kiad.'!D85)</f>
        <v>0</v>
      </c>
      <c r="F51" s="231">
        <f>SUM('5.sz.önk.egysz.kiad.'!E85)</f>
        <v>0</v>
      </c>
    </row>
    <row r="52" spans="1:6" ht="14.25">
      <c r="A52" s="181" t="s">
        <v>601</v>
      </c>
      <c r="B52" s="176" t="s">
        <v>602</v>
      </c>
      <c r="C52" s="231"/>
      <c r="D52" s="231">
        <f>SUM('5.sz.önk.egysz.kiad.'!C86)</f>
        <v>0</v>
      </c>
      <c r="E52" s="231">
        <f>SUM('5.sz.önk.egysz.kiad.'!D86)</f>
        <v>0</v>
      </c>
      <c r="F52" s="231">
        <f>SUM('5.sz.önk.egysz.kiad.'!E86)</f>
        <v>0</v>
      </c>
    </row>
    <row r="53" spans="1:6" ht="14.25">
      <c r="A53" s="181" t="s">
        <v>603</v>
      </c>
      <c r="B53" s="176" t="s">
        <v>604</v>
      </c>
      <c r="C53" s="231">
        <v>12950158</v>
      </c>
      <c r="D53" s="231">
        <f>SUM('5.sz.önk.egysz.kiad.'!C87)</f>
        <v>13991576</v>
      </c>
      <c r="E53" s="231">
        <f>SUM('5.sz.önk.egysz.kiad.'!D87)</f>
        <v>17391576</v>
      </c>
      <c r="F53" s="231">
        <f>SUM('5.sz.önk.egysz.kiad.'!E87)</f>
        <v>16943379</v>
      </c>
    </row>
    <row r="54" spans="1:6" ht="14.25">
      <c r="A54" s="58" t="s">
        <v>830</v>
      </c>
      <c r="B54" s="53" t="s">
        <v>605</v>
      </c>
      <c r="C54" s="56">
        <f>SUM(C50:C53)</f>
        <v>105522951</v>
      </c>
      <c r="D54" s="233">
        <f>SUM('5.sz.önk.egysz.kiad.'!C88)</f>
        <v>65812229</v>
      </c>
      <c r="E54" s="233">
        <f>SUM('5.sz.önk.egysz.kiad.'!D88)</f>
        <v>120812229</v>
      </c>
      <c r="F54" s="233">
        <f>SUM('5.sz.önk.egysz.kiad.'!E88)</f>
        <v>119576246</v>
      </c>
    </row>
    <row r="55" spans="1:6" ht="14.25">
      <c r="A55" s="181" t="s">
        <v>606</v>
      </c>
      <c r="B55" s="176" t="s">
        <v>607</v>
      </c>
      <c r="C55" s="231"/>
      <c r="D55" s="231">
        <f>SUM('5.sz.önk.egysz.kiad.'!C89)</f>
        <v>0</v>
      </c>
      <c r="E55" s="231">
        <f>SUM('5.sz.önk.egysz.kiad.'!D89)</f>
        <v>0</v>
      </c>
      <c r="F55" s="231">
        <f>SUM('5.sz.önk.egysz.kiad.'!E89)</f>
        <v>0</v>
      </c>
    </row>
    <row r="56" spans="1:6" ht="14.25">
      <c r="A56" s="181" t="s">
        <v>866</v>
      </c>
      <c r="B56" s="176" t="s">
        <v>608</v>
      </c>
      <c r="C56" s="231"/>
      <c r="D56" s="231">
        <f>SUM('5.sz.önk.egysz.kiad.'!C90)</f>
        <v>0</v>
      </c>
      <c r="E56" s="231">
        <f>SUM('5.sz.önk.egysz.kiad.'!D90)</f>
        <v>0</v>
      </c>
      <c r="F56" s="231">
        <f>SUM('5.sz.önk.egysz.kiad.'!E90)</f>
        <v>0</v>
      </c>
    </row>
    <row r="57" spans="1:6" ht="14.25">
      <c r="A57" s="181" t="s">
        <v>867</v>
      </c>
      <c r="B57" s="176" t="s">
        <v>609</v>
      </c>
      <c r="C57" s="231"/>
      <c r="D57" s="231">
        <f>SUM('5.sz.önk.egysz.kiad.'!C91)</f>
        <v>0</v>
      </c>
      <c r="E57" s="231">
        <f>SUM('5.sz.önk.egysz.kiad.'!D91)</f>
        <v>0</v>
      </c>
      <c r="F57" s="231">
        <f>SUM('5.sz.önk.egysz.kiad.'!E91)</f>
        <v>0</v>
      </c>
    </row>
    <row r="58" spans="1:6" ht="14.25">
      <c r="A58" s="181" t="s">
        <v>868</v>
      </c>
      <c r="B58" s="176" t="s">
        <v>610</v>
      </c>
      <c r="C58" s="231"/>
      <c r="D58" s="231">
        <f>SUM('5.sz.önk.egysz.kiad.'!C92)</f>
        <v>0</v>
      </c>
      <c r="E58" s="231">
        <f>SUM('5.sz.önk.egysz.kiad.'!D92)</f>
        <v>0</v>
      </c>
      <c r="F58" s="231">
        <f>SUM('5.sz.önk.egysz.kiad.'!E92)</f>
        <v>0</v>
      </c>
    </row>
    <row r="59" spans="1:7" ht="14.25">
      <c r="A59" s="181" t="s">
        <v>869</v>
      </c>
      <c r="B59" s="176" t="s">
        <v>611</v>
      </c>
      <c r="C59" s="231"/>
      <c r="D59" s="231">
        <f>SUM('5.sz.önk.egysz.kiad.'!C93)</f>
        <v>0</v>
      </c>
      <c r="E59" s="231">
        <f>SUM('5.sz.önk.egysz.kiad.'!D93)</f>
        <v>0</v>
      </c>
      <c r="F59" s="231">
        <f>SUM('5.sz.önk.egysz.kiad.'!E93)</f>
        <v>0</v>
      </c>
      <c r="G59" s="112"/>
    </row>
    <row r="60" spans="1:6" ht="14.25">
      <c r="A60" s="181" t="s">
        <v>870</v>
      </c>
      <c r="B60" s="176" t="s">
        <v>612</v>
      </c>
      <c r="C60" s="231"/>
      <c r="D60" s="231">
        <f>SUM('5.sz.önk.egysz.kiad.'!C94)</f>
        <v>0</v>
      </c>
      <c r="E60" s="231">
        <f>SUM('5.sz.önk.egysz.kiad.'!D94)</f>
        <v>0</v>
      </c>
      <c r="F60" s="231">
        <f>SUM('5.sz.önk.egysz.kiad.'!E94)</f>
        <v>0</v>
      </c>
    </row>
    <row r="61" spans="1:6" ht="14.25">
      <c r="A61" s="181" t="s">
        <v>613</v>
      </c>
      <c r="B61" s="176" t="s">
        <v>614</v>
      </c>
      <c r="C61" s="231"/>
      <c r="D61" s="231">
        <f>SUM('5.sz.önk.egysz.kiad.'!C95)</f>
        <v>0</v>
      </c>
      <c r="E61" s="231">
        <f>SUM('5.sz.önk.egysz.kiad.'!D95)</f>
        <v>0</v>
      </c>
      <c r="F61" s="231">
        <f>SUM('5.sz.önk.egysz.kiad.'!E95)</f>
        <v>0</v>
      </c>
    </row>
    <row r="62" spans="1:6" ht="14.25">
      <c r="A62" s="181" t="s">
        <v>871</v>
      </c>
      <c r="B62" s="176" t="s">
        <v>876</v>
      </c>
      <c r="C62" s="231">
        <v>17441003</v>
      </c>
      <c r="D62" s="231">
        <f>SUM('5.sz.önk.egysz.kiad.'!C96)</f>
        <v>0</v>
      </c>
      <c r="E62" s="231">
        <f>SUM('5.sz.önk.egysz.kiad.'!D96)</f>
        <v>16470098</v>
      </c>
      <c r="F62" s="231">
        <f>SUM('5.sz.önk.egysz.kiad.'!E96)</f>
        <v>16470098</v>
      </c>
    </row>
    <row r="63" spans="1:6" ht="14.25">
      <c r="A63" s="58" t="s">
        <v>831</v>
      </c>
      <c r="B63" s="53" t="s">
        <v>616</v>
      </c>
      <c r="C63" s="56">
        <f>SUM(C62)</f>
        <v>17441003</v>
      </c>
      <c r="D63" s="233">
        <f>SUM('5.sz.önk.egysz.kiad.'!C97)</f>
        <v>0</v>
      </c>
      <c r="E63" s="233">
        <f>SUM('5.sz.önk.egysz.kiad.'!D97)</f>
        <v>16470098</v>
      </c>
      <c r="F63" s="233">
        <f>SUM('5.sz.önk.egysz.kiad.'!E97)</f>
        <v>16470098</v>
      </c>
    </row>
    <row r="64" spans="1:6" ht="14.25">
      <c r="A64" s="339" t="s">
        <v>112</v>
      </c>
      <c r="B64" s="335"/>
      <c r="C64" s="240"/>
      <c r="D64" s="231">
        <f>SUM('5.sz.önk.egysz.kiad.'!C98)</f>
        <v>0</v>
      </c>
      <c r="E64" s="231">
        <f>SUM('5.sz.önk.egysz.kiad.'!D98)</f>
        <v>0</v>
      </c>
      <c r="F64" s="231">
        <f>SUM('5.sz.önk.egysz.kiad.'!E98)</f>
        <v>0</v>
      </c>
    </row>
    <row r="65" spans="1:7" ht="14.25">
      <c r="A65" s="187" t="s">
        <v>4</v>
      </c>
      <c r="B65" s="188" t="s">
        <v>617</v>
      </c>
      <c r="C65" s="213">
        <f>C9+C10+C16+C25+C40+C49+C54+C63</f>
        <v>779764853</v>
      </c>
      <c r="D65" s="233">
        <f>SUM('5.sz.önk.egysz.kiad.'!C99)</f>
        <v>778520675</v>
      </c>
      <c r="E65" s="233">
        <f>SUM('5.sz.önk.egysz.kiad.'!D99)</f>
        <v>854438027</v>
      </c>
      <c r="F65" s="233">
        <f>SUM('5.sz.önk.egysz.kiad.'!E99)</f>
        <v>509937332</v>
      </c>
      <c r="G65" s="60"/>
    </row>
    <row r="66" spans="1:6" ht="14.25">
      <c r="A66" s="58" t="s">
        <v>836</v>
      </c>
      <c r="B66" s="55" t="s">
        <v>625</v>
      </c>
      <c r="C66" s="344"/>
      <c r="D66" s="231">
        <f>SUM('5.sz.önk.egysz.kiad.'!C100)</f>
        <v>4771430</v>
      </c>
      <c r="E66" s="231">
        <f>SUM('5.sz.önk.egysz.kiad.'!D100)</f>
        <v>4771430</v>
      </c>
      <c r="F66" s="231">
        <f>SUM('5.sz.önk.egysz.kiad.'!E100)</f>
        <v>4771430</v>
      </c>
    </row>
    <row r="67" spans="1:6" ht="14.25">
      <c r="A67" s="74" t="s">
        <v>839</v>
      </c>
      <c r="B67" s="55" t="s">
        <v>633</v>
      </c>
      <c r="C67" s="344"/>
      <c r="D67" s="231">
        <f>SUM('5.sz.önk.egysz.kiad.'!C101)</f>
        <v>0</v>
      </c>
      <c r="E67" s="231">
        <f>SUM('5.sz.önk.egysz.kiad.'!D101)</f>
        <v>0</v>
      </c>
      <c r="F67" s="231">
        <f>SUM('5.sz.önk.egysz.kiad.'!E101)</f>
        <v>0</v>
      </c>
    </row>
    <row r="68" spans="1:6" ht="14.25">
      <c r="A68" s="191" t="s">
        <v>634</v>
      </c>
      <c r="B68" s="178" t="s">
        <v>635</v>
      </c>
      <c r="C68" s="344"/>
      <c r="D68" s="231">
        <f>SUM('5.sz.önk.egysz.kiad.'!C102)</f>
        <v>0</v>
      </c>
      <c r="E68" s="231">
        <f>SUM('5.sz.önk.egysz.kiad.'!D102)</f>
        <v>0</v>
      </c>
      <c r="F68" s="231">
        <f>SUM('5.sz.önk.egysz.kiad.'!E102)</f>
        <v>0</v>
      </c>
    </row>
    <row r="69" spans="1:6" ht="14.25">
      <c r="A69" s="191" t="s">
        <v>636</v>
      </c>
      <c r="B69" s="178" t="s">
        <v>637</v>
      </c>
      <c r="C69" s="344">
        <v>11209272</v>
      </c>
      <c r="D69" s="231">
        <v>11847626</v>
      </c>
      <c r="E69" s="231">
        <v>11847626</v>
      </c>
      <c r="F69" s="231">
        <v>11844626</v>
      </c>
    </row>
    <row r="70" spans="1:6" ht="14.25">
      <c r="A70" s="74" t="s">
        <v>638</v>
      </c>
      <c r="B70" s="55" t="s">
        <v>639</v>
      </c>
      <c r="C70" s="344">
        <v>203013699</v>
      </c>
      <c r="D70" s="231">
        <v>281592003</v>
      </c>
      <c r="E70" s="231">
        <v>281592003</v>
      </c>
      <c r="F70" s="231">
        <v>265784154</v>
      </c>
    </row>
    <row r="71" spans="1:6" ht="14.25">
      <c r="A71" s="191" t="s">
        <v>640</v>
      </c>
      <c r="B71" s="178" t="s">
        <v>641</v>
      </c>
      <c r="C71" s="344"/>
      <c r="D71" s="231">
        <f>SUM('5.sz.önk.egysz.kiad.'!C105)</f>
        <v>0</v>
      </c>
      <c r="E71" s="231">
        <f>SUM('5.sz.önk.egysz.kiad.'!D105)</f>
        <v>0</v>
      </c>
      <c r="F71" s="231">
        <f>SUM('5.sz.önk.egysz.kiad.'!E105)</f>
        <v>0</v>
      </c>
    </row>
    <row r="72" spans="1:6" ht="14.25">
      <c r="A72" s="191" t="s">
        <v>642</v>
      </c>
      <c r="B72" s="178" t="s">
        <v>643</v>
      </c>
      <c r="C72" s="344"/>
      <c r="D72" s="231">
        <f>SUM('5.sz.önk.egysz.kiad.'!C106)</f>
        <v>0</v>
      </c>
      <c r="E72" s="231">
        <f>SUM('5.sz.önk.egysz.kiad.'!D106)</f>
        <v>0</v>
      </c>
      <c r="F72" s="231">
        <f>SUM('5.sz.önk.egysz.kiad.'!E106)</f>
        <v>0</v>
      </c>
    </row>
    <row r="73" spans="1:6" ht="14.25">
      <c r="A73" s="191" t="s">
        <v>644</v>
      </c>
      <c r="B73" s="178" t="s">
        <v>645</v>
      </c>
      <c r="C73" s="344"/>
      <c r="D73" s="231">
        <f>SUM('5.sz.önk.egysz.kiad.'!C107)</f>
        <v>0</v>
      </c>
      <c r="E73" s="231">
        <f>SUM('5.sz.önk.egysz.kiad.'!D107)</f>
        <v>0</v>
      </c>
      <c r="F73" s="231">
        <f>SUM('5.sz.önk.egysz.kiad.'!E107)</f>
        <v>0</v>
      </c>
    </row>
    <row r="74" spans="1:6" ht="14.25">
      <c r="A74" s="74" t="s">
        <v>840</v>
      </c>
      <c r="B74" s="55" t="s">
        <v>646</v>
      </c>
      <c r="C74" s="221">
        <f>SUM(C66:C73)</f>
        <v>214222971</v>
      </c>
      <c r="D74" s="233">
        <f>SUM(D66:D73)</f>
        <v>298211059</v>
      </c>
      <c r="E74" s="233">
        <f>SUM(E66:E73)</f>
        <v>298211059</v>
      </c>
      <c r="F74" s="233">
        <f>SUM(F66:F73)</f>
        <v>282400210</v>
      </c>
    </row>
    <row r="75" spans="1:6" ht="14.25">
      <c r="A75" s="191" t="s">
        <v>647</v>
      </c>
      <c r="B75" s="178" t="s">
        <v>648</v>
      </c>
      <c r="C75" s="231"/>
      <c r="D75" s="231">
        <f>SUM('5.sz.önk.egysz.kiad.'!C109)</f>
        <v>0</v>
      </c>
      <c r="E75" s="231">
        <f>SUM('5.sz.önk.egysz.kiad.'!D109)</f>
        <v>0</v>
      </c>
      <c r="F75" s="231">
        <f>SUM('5.sz.önk.egysz.kiad.'!E109)</f>
        <v>0</v>
      </c>
    </row>
    <row r="76" spans="1:6" ht="14.25">
      <c r="A76" s="181" t="s">
        <v>649</v>
      </c>
      <c r="B76" s="178" t="s">
        <v>650</v>
      </c>
      <c r="C76" s="231"/>
      <c r="D76" s="231">
        <v>0</v>
      </c>
      <c r="E76" s="231">
        <v>0</v>
      </c>
      <c r="F76" s="231"/>
    </row>
    <row r="77" spans="1:6" ht="14.25">
      <c r="A77" s="191" t="s">
        <v>1</v>
      </c>
      <c r="B77" s="178" t="s">
        <v>651</v>
      </c>
      <c r="C77" s="231"/>
      <c r="D77" s="231">
        <v>0</v>
      </c>
      <c r="E77" s="231">
        <v>0</v>
      </c>
      <c r="F77" s="231">
        <v>0</v>
      </c>
    </row>
    <row r="78" spans="1:6" ht="14.25">
      <c r="A78" s="191" t="s">
        <v>845</v>
      </c>
      <c r="B78" s="178" t="s">
        <v>652</v>
      </c>
      <c r="C78" s="231"/>
      <c r="D78" s="231">
        <f>SUM('5.sz.önk.egysz.kiad.'!C112)</f>
        <v>0</v>
      </c>
      <c r="E78" s="231">
        <f>SUM('5.sz.önk.egysz.kiad.'!D112)</f>
        <v>0</v>
      </c>
      <c r="F78" s="231">
        <f>SUM('5.sz.önk.egysz.kiad.'!E112)</f>
        <v>0</v>
      </c>
    </row>
    <row r="79" spans="1:6" ht="14.25">
      <c r="A79" s="74" t="s">
        <v>846</v>
      </c>
      <c r="B79" s="55" t="s">
        <v>656</v>
      </c>
      <c r="C79" s="217"/>
      <c r="D79" s="231">
        <f>SUM('5.sz.önk.egysz.kiad.'!C113)</f>
        <v>0</v>
      </c>
      <c r="E79" s="231">
        <f>SUM('5.sz.önk.egysz.kiad.'!D113)</f>
        <v>0</v>
      </c>
      <c r="F79" s="231">
        <f>SUM('5.sz.önk.egysz.kiad.'!E113)</f>
        <v>0</v>
      </c>
    </row>
    <row r="80" spans="1:6" ht="14.25">
      <c r="A80" s="181" t="s">
        <v>657</v>
      </c>
      <c r="B80" s="178" t="s">
        <v>658</v>
      </c>
      <c r="C80" s="231"/>
      <c r="D80" s="231">
        <f>SUM('5.sz.önk.egysz.kiad.'!C114)</f>
        <v>0</v>
      </c>
      <c r="E80" s="231">
        <f>SUM('5.sz.önk.egysz.kiad.'!D114)</f>
        <v>0</v>
      </c>
      <c r="F80" s="231">
        <f>SUM('5.sz.önk.egysz.kiad.'!E114)</f>
        <v>0</v>
      </c>
    </row>
    <row r="81" spans="1:7" ht="14.25">
      <c r="A81" s="194" t="s">
        <v>5</v>
      </c>
      <c r="B81" s="195" t="s">
        <v>659</v>
      </c>
      <c r="C81" s="222">
        <f>SUM(C74+C79+C80)</f>
        <v>214222971</v>
      </c>
      <c r="D81" s="233">
        <f>SUM(D74+D76+D77)</f>
        <v>298211059</v>
      </c>
      <c r="E81" s="233">
        <f>SUM(E74+E76+E77)</f>
        <v>298211059</v>
      </c>
      <c r="F81" s="233">
        <f>SUM(F74+F76+F77)</f>
        <v>282400210</v>
      </c>
      <c r="G81" s="60"/>
    </row>
    <row r="82" spans="1:6" ht="14.25">
      <c r="A82" s="207" t="s">
        <v>41</v>
      </c>
      <c r="B82" s="212"/>
      <c r="C82" s="293">
        <f>SUM(C65+C81)</f>
        <v>993987824</v>
      </c>
      <c r="D82" s="233">
        <f>SUM(D65+D81)</f>
        <v>1076731734</v>
      </c>
      <c r="E82" s="233">
        <f>SUM(E65+E81)</f>
        <v>1152649086</v>
      </c>
      <c r="F82" s="233">
        <f>SUM(F81+F65)</f>
        <v>792337542</v>
      </c>
    </row>
    <row r="83" spans="1:6" ht="51.75" customHeight="1">
      <c r="A83" s="211" t="s">
        <v>480</v>
      </c>
      <c r="B83" s="172" t="s">
        <v>256</v>
      </c>
      <c r="C83" s="340" t="s">
        <v>904</v>
      </c>
      <c r="D83" s="340" t="s">
        <v>266</v>
      </c>
      <c r="E83" s="340" t="s">
        <v>945</v>
      </c>
      <c r="F83" s="340" t="s">
        <v>946</v>
      </c>
    </row>
    <row r="84" spans="1:6" ht="14.25">
      <c r="A84" s="178" t="s">
        <v>44</v>
      </c>
      <c r="B84" s="179" t="s">
        <v>674</v>
      </c>
      <c r="C84" s="231">
        <v>318201210</v>
      </c>
      <c r="D84" s="231">
        <f>SUM('13.sz.önk.egysz.bev.'!C12)</f>
        <v>332277324</v>
      </c>
      <c r="E84" s="231">
        <f>SUM('13.sz.önk.egysz.bev.'!D12)</f>
        <v>338674894</v>
      </c>
      <c r="F84" s="231">
        <f>SUM('13.sz.önk.egysz.bev.'!E12)</f>
        <v>333415896</v>
      </c>
    </row>
    <row r="85" spans="1:6" ht="14.25">
      <c r="A85" s="178" t="s">
        <v>675</v>
      </c>
      <c r="B85" s="179" t="s">
        <v>676</v>
      </c>
      <c r="C85" s="231"/>
      <c r="D85" s="231">
        <f>SUM('13.sz.önk.egysz.bev.'!C13)</f>
        <v>0</v>
      </c>
      <c r="E85" s="231">
        <f>SUM('13.sz.önk.egysz.bev.'!D13)</f>
        <v>0</v>
      </c>
      <c r="F85" s="231">
        <f>SUM('13.sz.önk.egysz.bev.'!E13)</f>
        <v>0</v>
      </c>
    </row>
    <row r="86" spans="1:6" ht="14.25">
      <c r="A86" s="178" t="s">
        <v>677</v>
      </c>
      <c r="B86" s="179" t="s">
        <v>678</v>
      </c>
      <c r="C86" s="231"/>
      <c r="D86" s="231">
        <f>SUM('13.sz.önk.egysz.bev.'!C14)</f>
        <v>0</v>
      </c>
      <c r="E86" s="231">
        <f>SUM('13.sz.önk.egysz.bev.'!D14)</f>
        <v>0</v>
      </c>
      <c r="F86" s="231">
        <f>SUM('13.sz.önk.egysz.bev.'!E14)</f>
        <v>0</v>
      </c>
    </row>
    <row r="87" spans="1:6" ht="14.25">
      <c r="A87" s="178" t="s">
        <v>6</v>
      </c>
      <c r="B87" s="179" t="s">
        <v>679</v>
      </c>
      <c r="C87" s="231"/>
      <c r="D87" s="231">
        <f>SUM('13.sz.önk.egysz.bev.'!C15)</f>
        <v>0</v>
      </c>
      <c r="E87" s="231">
        <f>SUM('13.sz.önk.egysz.bev.'!D15)</f>
        <v>0</v>
      </c>
      <c r="F87" s="231">
        <f>SUM('13.sz.önk.egysz.bev.'!E15)</f>
        <v>0</v>
      </c>
    </row>
    <row r="88" spans="1:6" ht="14.25">
      <c r="A88" s="178" t="s">
        <v>7</v>
      </c>
      <c r="B88" s="179" t="s">
        <v>680</v>
      </c>
      <c r="C88" s="231"/>
      <c r="D88" s="231">
        <f>SUM('13.sz.önk.egysz.bev.'!C16)</f>
        <v>0</v>
      </c>
      <c r="E88" s="231">
        <f>SUM('13.sz.önk.egysz.bev.'!D16)</f>
        <v>0</v>
      </c>
      <c r="F88" s="231">
        <f>SUM('13.sz.önk.egysz.bev.'!E16)</f>
        <v>0</v>
      </c>
    </row>
    <row r="89" spans="1:6" ht="14.25">
      <c r="A89" s="178" t="s">
        <v>8</v>
      </c>
      <c r="B89" s="179" t="s">
        <v>681</v>
      </c>
      <c r="C89" s="231">
        <v>19912398</v>
      </c>
      <c r="D89" s="231">
        <f>SUM('13.sz.önk.egysz.bev.'!C17)</f>
        <v>18106000</v>
      </c>
      <c r="E89" s="231">
        <f>SUM('13.sz.önk.egysz.bev.'!D17)</f>
        <v>20787398</v>
      </c>
      <c r="F89" s="231">
        <f>SUM('13.sz.önk.egysz.bev.'!E17)</f>
        <v>24893322</v>
      </c>
    </row>
    <row r="90" spans="1:6" ht="14.25">
      <c r="A90" s="55" t="s">
        <v>45</v>
      </c>
      <c r="B90" s="66" t="s">
        <v>682</v>
      </c>
      <c r="C90" s="56">
        <f>SUM(C84:C89)</f>
        <v>338113608</v>
      </c>
      <c r="D90" s="231">
        <f>SUM('13.sz.önk.egysz.bev.'!C18)</f>
        <v>350383324</v>
      </c>
      <c r="E90" s="231">
        <f>SUM('13.sz.önk.egysz.bev.'!D18)</f>
        <v>338988608</v>
      </c>
      <c r="F90" s="231">
        <f>SUM('13.sz.önk.egysz.bev.'!E18)</f>
        <v>358309218</v>
      </c>
    </row>
    <row r="91" spans="1:6" ht="14.25">
      <c r="A91" s="178" t="s">
        <v>47</v>
      </c>
      <c r="B91" s="179" t="s">
        <v>693</v>
      </c>
      <c r="C91" s="231"/>
      <c r="D91" s="231">
        <f>SUM('13.sz.önk.egysz.bev.'!C19)</f>
        <v>0</v>
      </c>
      <c r="E91" s="231"/>
      <c r="F91" s="231"/>
    </row>
    <row r="92" spans="1:6" ht="14.25">
      <c r="A92" s="178" t="s">
        <v>14</v>
      </c>
      <c r="B92" s="179" t="s">
        <v>694</v>
      </c>
      <c r="C92" s="231"/>
      <c r="D92" s="231">
        <f>SUM('13.sz.önk.egysz.bev.'!C20)</f>
        <v>0</v>
      </c>
      <c r="E92" s="231"/>
      <c r="F92" s="231"/>
    </row>
    <row r="93" spans="1:6" ht="14.25">
      <c r="A93" s="178" t="s">
        <v>15</v>
      </c>
      <c r="B93" s="179" t="s">
        <v>695</v>
      </c>
      <c r="C93" s="231"/>
      <c r="D93" s="231">
        <f>SUM('13.sz.önk.egysz.bev.'!C21)</f>
        <v>0</v>
      </c>
      <c r="E93" s="231"/>
      <c r="F93" s="231"/>
    </row>
    <row r="94" spans="1:6" ht="14.25">
      <c r="A94" s="178" t="s">
        <v>16</v>
      </c>
      <c r="B94" s="179" t="s">
        <v>696</v>
      </c>
      <c r="C94" s="231">
        <v>81235762</v>
      </c>
      <c r="D94" s="231">
        <f>SUM('13.sz.önk.egysz.bev.'!C24)</f>
        <v>78000000</v>
      </c>
      <c r="E94" s="231">
        <f>SUM('13.sz.önk.egysz.bev.'!D24)</f>
        <v>85755690</v>
      </c>
      <c r="F94" s="231">
        <f>SUM('13.sz.önk.egysz.bev.'!E24)</f>
        <v>85112319</v>
      </c>
    </row>
    <row r="95" spans="1:6" ht="14.25">
      <c r="A95" s="178" t="s">
        <v>48</v>
      </c>
      <c r="B95" s="179" t="s">
        <v>711</v>
      </c>
      <c r="C95" s="231">
        <v>108615519</v>
      </c>
      <c r="D95" s="231">
        <f>SUM('13.sz.önk.egysz.bev.'!C30)</f>
        <v>86000000</v>
      </c>
      <c r="E95" s="231">
        <f>SUM('13.sz.önk.egysz.bev.'!D30)</f>
        <v>86000000</v>
      </c>
      <c r="F95" s="231">
        <f>SUM('13.sz.önk.egysz.bev.'!E30)</f>
        <v>96718928</v>
      </c>
    </row>
    <row r="96" spans="1:6" ht="14.25">
      <c r="A96" s="178" t="s">
        <v>21</v>
      </c>
      <c r="B96" s="179" t="s">
        <v>712</v>
      </c>
      <c r="C96" s="231">
        <v>2088830</v>
      </c>
      <c r="D96" s="231">
        <v>0</v>
      </c>
      <c r="E96" s="231">
        <v>0</v>
      </c>
      <c r="F96" s="231">
        <f>SUM('13.sz.önk.egysz.bev.'!E31)</f>
        <v>3660680</v>
      </c>
    </row>
    <row r="97" spans="1:6" ht="14.25">
      <c r="A97" s="55" t="s">
        <v>49</v>
      </c>
      <c r="B97" s="66" t="s">
        <v>713</v>
      </c>
      <c r="C97" s="56">
        <f>SUM(C94:C96)</f>
        <v>191940111</v>
      </c>
      <c r="D97" s="233">
        <f>SUM(D91:D96)</f>
        <v>164000000</v>
      </c>
      <c r="E97" s="233">
        <f>SUM(E91:E96)</f>
        <v>171755690</v>
      </c>
      <c r="F97" s="233">
        <f>SUM(F91:F96)</f>
        <v>185491927</v>
      </c>
    </row>
    <row r="98" spans="1:6" ht="14.25">
      <c r="A98" s="181" t="s">
        <v>714</v>
      </c>
      <c r="B98" s="179" t="s">
        <v>715</v>
      </c>
      <c r="C98" s="231">
        <v>24920802</v>
      </c>
      <c r="D98" s="231">
        <f>SUM('13.sz.önk.egysz.bev.'!C33)</f>
        <v>20000000</v>
      </c>
      <c r="E98" s="231">
        <f>SUM('13.sz.önk.egysz.bev.'!D33)</f>
        <v>20000000</v>
      </c>
      <c r="F98" s="231">
        <f>SUM('13.sz.önk.egysz.bev.'!E33)</f>
        <v>6738778</v>
      </c>
    </row>
    <row r="99" spans="1:6" ht="14.25">
      <c r="A99" s="181" t="s">
        <v>22</v>
      </c>
      <c r="B99" s="179" t="s">
        <v>716</v>
      </c>
      <c r="C99" s="231">
        <v>19786784</v>
      </c>
      <c r="D99" s="231">
        <f>SUM('13.sz.önk.egysz.bev.'!C34)</f>
        <v>13615101</v>
      </c>
      <c r="E99" s="231">
        <f>SUM('13.sz.önk.egysz.bev.'!D34)</f>
        <v>13615101</v>
      </c>
      <c r="F99" s="231">
        <f>SUM('13.sz.önk.egysz.bev.'!E34)</f>
        <v>19736926</v>
      </c>
    </row>
    <row r="100" spans="1:6" ht="14.25">
      <c r="A100" s="181" t="s">
        <v>23</v>
      </c>
      <c r="B100" s="179" t="s">
        <v>717</v>
      </c>
      <c r="C100" s="231">
        <v>5282329</v>
      </c>
      <c r="D100" s="231">
        <f>SUM('13.sz.önk.egysz.bev.'!C35)</f>
        <v>6000000</v>
      </c>
      <c r="E100" s="231">
        <f>SUM('13.sz.önk.egysz.bev.'!D35)</f>
        <v>6000000</v>
      </c>
      <c r="F100" s="231">
        <f>SUM('13.sz.önk.egysz.bev.'!E35)</f>
        <v>6002688</v>
      </c>
    </row>
    <row r="101" spans="1:6" ht="14.25">
      <c r="A101" s="181" t="s">
        <v>24</v>
      </c>
      <c r="B101" s="179" t="s">
        <v>718</v>
      </c>
      <c r="C101" s="231">
        <v>1658490</v>
      </c>
      <c r="D101" s="231">
        <f>SUM('13.sz.önk.egysz.bev.'!C36)</f>
        <v>600000</v>
      </c>
      <c r="E101" s="231">
        <f>SUM('13.sz.önk.egysz.bev.'!D36)</f>
        <v>600000</v>
      </c>
      <c r="F101" s="231">
        <f>SUM('13.sz.önk.egysz.bev.'!E36)</f>
        <v>357939</v>
      </c>
    </row>
    <row r="102" spans="1:6" ht="14.25">
      <c r="A102" s="181" t="s">
        <v>719</v>
      </c>
      <c r="B102" s="179" t="s">
        <v>720</v>
      </c>
      <c r="C102" s="231">
        <v>9616928</v>
      </c>
      <c r="D102" s="231">
        <f>SUM('13.sz.önk.egysz.bev.'!C37)</f>
        <v>6000000</v>
      </c>
      <c r="E102" s="231">
        <f>SUM('13.sz.önk.egysz.bev.'!D37)</f>
        <v>6000000</v>
      </c>
      <c r="F102" s="231">
        <f>SUM('13.sz.önk.egysz.bev.'!E37)</f>
        <v>519351</v>
      </c>
    </row>
    <row r="103" spans="1:6" ht="14.25">
      <c r="A103" s="181" t="s">
        <v>721</v>
      </c>
      <c r="B103" s="179" t="s">
        <v>722</v>
      </c>
      <c r="C103" s="231">
        <v>13422947</v>
      </c>
      <c r="D103" s="231">
        <f>SUM('13.sz.önk.egysz.bev.'!C38)</f>
        <v>12000000</v>
      </c>
      <c r="E103" s="231">
        <f>SUM('13.sz.önk.egysz.bev.'!D38)</f>
        <v>12000000</v>
      </c>
      <c r="F103" s="231">
        <f>SUM('13.sz.önk.egysz.bev.'!E38)</f>
        <v>4547465</v>
      </c>
    </row>
    <row r="104" spans="1:6" ht="14.25">
      <c r="A104" s="181" t="s">
        <v>723</v>
      </c>
      <c r="B104" s="179" t="s">
        <v>724</v>
      </c>
      <c r="C104" s="231"/>
      <c r="D104" s="231">
        <f>SUM('13.sz.önk.egysz.bev.'!C39)</f>
        <v>0</v>
      </c>
      <c r="E104" s="231">
        <f>SUM('13.sz.önk.egysz.bev.'!D39)</f>
        <v>0</v>
      </c>
      <c r="F104" s="231">
        <f>SUM('13.sz.önk.egysz.bev.'!E39)</f>
        <v>0</v>
      </c>
    </row>
    <row r="105" spans="1:6" ht="14.25">
      <c r="A105" s="181" t="s">
        <v>25</v>
      </c>
      <c r="B105" s="179" t="s">
        <v>725</v>
      </c>
      <c r="C105" s="231">
        <v>14524</v>
      </c>
      <c r="D105" s="231">
        <f>SUM('13.sz.önk.egysz.bev.'!C40)</f>
        <v>0</v>
      </c>
      <c r="E105" s="231">
        <f>SUM('13.sz.önk.egysz.bev.'!D40)</f>
        <v>0</v>
      </c>
      <c r="F105" s="231">
        <f>SUM('13.sz.önk.egysz.bev.'!E40)</f>
        <v>5759</v>
      </c>
    </row>
    <row r="106" spans="1:6" ht="14.25">
      <c r="A106" s="181" t="s">
        <v>26</v>
      </c>
      <c r="B106" s="179" t="s">
        <v>726</v>
      </c>
      <c r="C106" s="231"/>
      <c r="D106" s="231">
        <f>SUM('13.sz.önk.egysz.bev.'!C41)</f>
        <v>0</v>
      </c>
      <c r="E106" s="231">
        <f>SUM('13.sz.önk.egysz.bev.'!D41)</f>
        <v>0</v>
      </c>
      <c r="F106" s="231">
        <f>SUM('13.sz.önk.egysz.bev.'!E41)</f>
        <v>1803417</v>
      </c>
    </row>
    <row r="107" spans="1:6" ht="14.25">
      <c r="A107" s="181" t="s">
        <v>915</v>
      </c>
      <c r="B107" s="179" t="s">
        <v>727</v>
      </c>
      <c r="C107" s="231">
        <v>21110</v>
      </c>
      <c r="D107" s="231">
        <f>SUM('13.sz.önk.egysz.bev.'!C42)</f>
        <v>0</v>
      </c>
      <c r="E107" s="231">
        <f>SUM('13.sz.önk.egysz.bev.'!D42)</f>
        <v>0</v>
      </c>
      <c r="F107" s="231">
        <f>SUM('13.sz.önk.egysz.bev.'!E42)</f>
        <v>300000</v>
      </c>
    </row>
    <row r="108" spans="1:6" ht="14.25">
      <c r="A108" s="181" t="s">
        <v>27</v>
      </c>
      <c r="B108" s="179" t="s">
        <v>244</v>
      </c>
      <c r="C108" s="231">
        <v>1361500</v>
      </c>
      <c r="D108" s="231">
        <f>SUM('13.sz.önk.egysz.bev.'!C43)</f>
        <v>1400000</v>
      </c>
      <c r="E108" s="231">
        <f>SUM('13.sz.önk.egysz.bev.'!D43)</f>
        <v>1400000</v>
      </c>
      <c r="F108" s="231">
        <f>SUM('13.sz.önk.egysz.bev.'!E43)</f>
        <v>1199622</v>
      </c>
    </row>
    <row r="109" spans="1:6" ht="14.25">
      <c r="A109" s="58" t="s">
        <v>50</v>
      </c>
      <c r="B109" s="66" t="s">
        <v>728</v>
      </c>
      <c r="C109" s="56">
        <f>SUM(C98:C108)</f>
        <v>76085414</v>
      </c>
      <c r="D109" s="233">
        <f>SUM('13.sz.önk.egysz.bev.'!C44)</f>
        <v>59615101</v>
      </c>
      <c r="E109" s="233">
        <f>SUM('13.sz.önk.egysz.bev.'!D44)</f>
        <v>59615101</v>
      </c>
      <c r="F109" s="233">
        <f>SUM('13.sz.önk.egysz.bev.'!E44)</f>
        <v>41211945</v>
      </c>
    </row>
    <row r="110" spans="1:6" ht="14.25">
      <c r="A110" s="181" t="s">
        <v>737</v>
      </c>
      <c r="B110" s="179" t="s">
        <v>738</v>
      </c>
      <c r="C110" s="231"/>
      <c r="D110" s="231"/>
      <c r="E110" s="231">
        <f>SUM('13.sz.önk.egysz.bev.'!D45)</f>
        <v>0</v>
      </c>
      <c r="F110" s="231"/>
    </row>
    <row r="111" spans="1:6" ht="14.25">
      <c r="A111" s="178" t="s">
        <v>31</v>
      </c>
      <c r="B111" s="179" t="s">
        <v>739</v>
      </c>
      <c r="C111" s="231"/>
      <c r="D111" s="231"/>
      <c r="E111" s="231"/>
      <c r="F111" s="231"/>
    </row>
    <row r="112" spans="1:6" ht="14.25">
      <c r="A112" s="181" t="s">
        <v>32</v>
      </c>
      <c r="B112" s="179" t="s">
        <v>665</v>
      </c>
      <c r="C112" s="231">
        <v>21572468</v>
      </c>
      <c r="D112" s="231">
        <f>SUM('13.sz.önk.egysz.bev.'!C48)</f>
        <v>32463309</v>
      </c>
      <c r="E112" s="231">
        <f>SUM('13.sz.önk.egysz.bev.'!D48)</f>
        <v>32463309</v>
      </c>
      <c r="F112" s="231">
        <f>SUM('13.sz.önk.egysz.bev.'!E48)</f>
        <v>33342193</v>
      </c>
    </row>
    <row r="113" spans="1:6" ht="14.25">
      <c r="A113" s="55" t="s">
        <v>52</v>
      </c>
      <c r="B113" s="66" t="s">
        <v>741</v>
      </c>
      <c r="C113" s="56">
        <f>SUM(C112)</f>
        <v>21572468</v>
      </c>
      <c r="D113" s="56">
        <f>SUM(D112)</f>
        <v>32463309</v>
      </c>
      <c r="E113" s="56">
        <f>SUM(E112)</f>
        <v>32463309</v>
      </c>
      <c r="F113" s="56">
        <f>SUM(F112)</f>
        <v>33342193</v>
      </c>
    </row>
    <row r="114" spans="1:6" ht="14.25">
      <c r="A114" s="338" t="s">
        <v>113</v>
      </c>
      <c r="B114" s="251"/>
      <c r="C114" s="292"/>
      <c r="D114" s="292"/>
      <c r="E114" s="292"/>
      <c r="F114" s="292"/>
    </row>
    <row r="115" spans="1:6" ht="14.25">
      <c r="A115" s="178" t="s">
        <v>683</v>
      </c>
      <c r="B115" s="179" t="s">
        <v>684</v>
      </c>
      <c r="C115" s="231">
        <v>74813431</v>
      </c>
      <c r="D115" s="231">
        <f>SUM('13.sz.önk.egysz.bev.'!C51)</f>
        <v>350000000</v>
      </c>
      <c r="E115" s="231">
        <f>SUM('13.sz.önk.egysz.bev.'!D51)</f>
        <v>409102846</v>
      </c>
      <c r="F115" s="231">
        <f>SUM('13.sz.önk.egysz.bev.'!E51)</f>
        <v>438813131</v>
      </c>
    </row>
    <row r="116" spans="1:6" ht="14.25">
      <c r="A116" s="178" t="s">
        <v>685</v>
      </c>
      <c r="B116" s="179" t="s">
        <v>686</v>
      </c>
      <c r="C116" s="231"/>
      <c r="D116" s="231"/>
      <c r="E116" s="231"/>
      <c r="F116" s="231"/>
    </row>
    <row r="117" spans="1:6" ht="14.25">
      <c r="A117" s="178" t="s">
        <v>9</v>
      </c>
      <c r="B117" s="179" t="s">
        <v>687</v>
      </c>
      <c r="C117" s="231"/>
      <c r="D117" s="231"/>
      <c r="E117" s="231"/>
      <c r="F117" s="231"/>
    </row>
    <row r="118" spans="1:6" ht="14.25">
      <c r="A118" s="178" t="s">
        <v>10</v>
      </c>
      <c r="B118" s="179" t="s">
        <v>688</v>
      </c>
      <c r="C118" s="231"/>
      <c r="D118" s="231"/>
      <c r="E118" s="231"/>
      <c r="F118" s="231"/>
    </row>
    <row r="119" spans="1:6" ht="14.25">
      <c r="A119" s="178" t="s">
        <v>11</v>
      </c>
      <c r="B119" s="179" t="s">
        <v>689</v>
      </c>
      <c r="C119" s="231">
        <v>576000</v>
      </c>
      <c r="D119" s="231">
        <f>SUM('13.sz.önk.egysz.bev.'!C55)</f>
        <v>0</v>
      </c>
      <c r="E119" s="231">
        <f>SUM('13.sz.önk.egysz.bev.'!D55)</f>
        <v>576000</v>
      </c>
      <c r="F119" s="231">
        <f>SUM('13.sz.önk.egysz.bev.'!E55)</f>
        <v>576000</v>
      </c>
    </row>
    <row r="120" spans="1:6" ht="14.25">
      <c r="A120" s="55" t="s">
        <v>46</v>
      </c>
      <c r="B120" s="66" t="s">
        <v>690</v>
      </c>
      <c r="C120" s="56">
        <f>SUM(C115:C119)</f>
        <v>75389431</v>
      </c>
      <c r="D120" s="56">
        <f>SUM(D115:D119)</f>
        <v>350000000</v>
      </c>
      <c r="E120" s="56">
        <f>SUM(E115:E119)</f>
        <v>409678846</v>
      </c>
      <c r="F120" s="56">
        <f>SUM(F115:F119)</f>
        <v>439389131</v>
      </c>
    </row>
    <row r="121" spans="1:6" ht="14.25">
      <c r="A121" s="181" t="s">
        <v>28</v>
      </c>
      <c r="B121" s="179" t="s">
        <v>729</v>
      </c>
      <c r="C121" s="231"/>
      <c r="D121" s="231"/>
      <c r="E121" s="231"/>
      <c r="F121" s="231"/>
    </row>
    <row r="122" spans="1:6" ht="14.25">
      <c r="A122" s="181" t="s">
        <v>29</v>
      </c>
      <c r="B122" s="179" t="s">
        <v>730</v>
      </c>
      <c r="C122" s="231">
        <v>378030</v>
      </c>
      <c r="D122" s="231">
        <f>SUM('13.sz.önk.egysz.bev.'!C58)</f>
        <v>220000</v>
      </c>
      <c r="E122" s="231">
        <f>SUM('13.sz.önk.egysz.bev.'!D58)</f>
        <v>220000</v>
      </c>
      <c r="F122" s="231">
        <f>SUM('13.sz.önk.egysz.bev.'!E58)</f>
        <v>378030</v>
      </c>
    </row>
    <row r="123" spans="1:6" ht="14.25">
      <c r="A123" s="181" t="s">
        <v>731</v>
      </c>
      <c r="B123" s="179" t="s">
        <v>732</v>
      </c>
      <c r="C123" s="231"/>
      <c r="D123" s="231"/>
      <c r="E123" s="231"/>
      <c r="F123" s="231"/>
    </row>
    <row r="124" spans="1:6" ht="14.25">
      <c r="A124" s="181" t="s">
        <v>30</v>
      </c>
      <c r="B124" s="179" t="s">
        <v>733</v>
      </c>
      <c r="C124" s="231"/>
      <c r="D124" s="231"/>
      <c r="E124" s="231"/>
      <c r="F124" s="231"/>
    </row>
    <row r="125" spans="1:6" ht="14.25">
      <c r="A125" s="181" t="s">
        <v>734</v>
      </c>
      <c r="B125" s="179" t="s">
        <v>735</v>
      </c>
      <c r="C125" s="231"/>
      <c r="D125" s="231"/>
      <c r="E125" s="231"/>
      <c r="F125" s="231"/>
    </row>
    <row r="126" spans="1:6" ht="14.25">
      <c r="A126" s="55" t="s">
        <v>51</v>
      </c>
      <c r="B126" s="66" t="s">
        <v>736</v>
      </c>
      <c r="C126" s="56">
        <f>SUM(C121:C125)</f>
        <v>378030</v>
      </c>
      <c r="D126" s="56">
        <f>SUM(D121:D125)</f>
        <v>220000</v>
      </c>
      <c r="E126" s="56">
        <f>SUM(E121:E125)</f>
        <v>220000</v>
      </c>
      <c r="F126" s="56">
        <f>SUM(F121:F125)</f>
        <v>378030</v>
      </c>
    </row>
    <row r="127" spans="1:6" ht="14.25">
      <c r="A127" s="181" t="s">
        <v>742</v>
      </c>
      <c r="B127" s="179" t="s">
        <v>743</v>
      </c>
      <c r="C127" s="231"/>
      <c r="D127" s="231"/>
      <c r="E127" s="231"/>
      <c r="F127" s="231"/>
    </row>
    <row r="128" spans="1:6" ht="14.25">
      <c r="A128" s="178" t="s">
        <v>33</v>
      </c>
      <c r="B128" s="179" t="s">
        <v>744</v>
      </c>
      <c r="C128" s="231"/>
      <c r="D128" s="231"/>
      <c r="E128" s="231"/>
      <c r="F128" s="231"/>
    </row>
    <row r="129" spans="1:6" ht="14.25">
      <c r="A129" s="181" t="s">
        <v>34</v>
      </c>
      <c r="B129" s="179" t="s">
        <v>666</v>
      </c>
      <c r="C129" s="231">
        <v>51366503</v>
      </c>
      <c r="D129" s="231">
        <f>SUM('13.sz.önk.egysz.bev.'!C65)</f>
        <v>0</v>
      </c>
      <c r="E129" s="231">
        <f>SUM('13.sz.önk.egysz.bev.'!D65)</f>
        <v>0</v>
      </c>
      <c r="F129" s="231">
        <f>SUM('13.sz.önk.egysz.bev.'!E65)</f>
        <v>273814</v>
      </c>
    </row>
    <row r="130" spans="1:6" ht="14.25">
      <c r="A130" s="55" t="s">
        <v>54</v>
      </c>
      <c r="B130" s="66" t="s">
        <v>746</v>
      </c>
      <c r="C130" s="56">
        <f>SUM(C129)</f>
        <v>51366503</v>
      </c>
      <c r="D130" s="56">
        <f>SUM(D129)</f>
        <v>0</v>
      </c>
      <c r="E130" s="56">
        <f>SUM(E127:E129)</f>
        <v>0</v>
      </c>
      <c r="F130" s="56">
        <f>SUM(F129)</f>
        <v>273814</v>
      </c>
    </row>
    <row r="131" spans="1:6" ht="14.25">
      <c r="A131" s="338" t="s">
        <v>112</v>
      </c>
      <c r="B131" s="251"/>
      <c r="C131" s="292"/>
      <c r="D131" s="292"/>
      <c r="E131" s="292"/>
      <c r="F131" s="292"/>
    </row>
    <row r="132" spans="1:6" ht="14.25">
      <c r="A132" s="228" t="s">
        <v>53</v>
      </c>
      <c r="B132" s="187" t="s">
        <v>747</v>
      </c>
      <c r="C132" s="213">
        <f>SUM(C90+C97+C109+C113+C120+C126+C130)</f>
        <v>754845565</v>
      </c>
      <c r="D132" s="213">
        <f>SUM(D90+D97+D109+D113+D120+D126+D130)</f>
        <v>956681734</v>
      </c>
      <c r="E132" s="213">
        <f>SUM(E90+E97+E109+E113+E120+E126+E130)</f>
        <v>1012721554</v>
      </c>
      <c r="F132" s="213">
        <f>SUM(F90+F97+F109+F113+F120+F126+F130)</f>
        <v>1058396258</v>
      </c>
    </row>
    <row r="133" spans="1:6" ht="14.25">
      <c r="A133" s="229" t="s">
        <v>164</v>
      </c>
      <c r="B133" s="230"/>
      <c r="C133" s="236"/>
      <c r="D133" s="236"/>
      <c r="E133" s="236"/>
      <c r="F133" s="236"/>
    </row>
    <row r="134" spans="1:6" ht="14.25">
      <c r="A134" s="229" t="s">
        <v>165</v>
      </c>
      <c r="B134" s="230"/>
      <c r="C134" s="236"/>
      <c r="D134" s="236"/>
      <c r="E134" s="236"/>
      <c r="F134" s="236"/>
    </row>
    <row r="135" spans="1:6" ht="14.25">
      <c r="A135" s="58" t="s">
        <v>55</v>
      </c>
      <c r="B135" s="55" t="s">
        <v>752</v>
      </c>
      <c r="C135" s="233">
        <v>154740943</v>
      </c>
      <c r="D135" s="233">
        <f>SUM('13.sz.önk.egysz.bev.'!C74)</f>
        <v>0</v>
      </c>
      <c r="E135" s="233">
        <f>SUM('13.sz.önk.egysz.bev.'!D74)</f>
        <v>0</v>
      </c>
      <c r="F135" s="233">
        <f>SUM('13.sz.önk.egysz.bev.'!E74)</f>
        <v>0</v>
      </c>
    </row>
    <row r="136" spans="1:6" ht="14.25">
      <c r="A136" s="74" t="s">
        <v>56</v>
      </c>
      <c r="B136" s="55" t="s">
        <v>759</v>
      </c>
      <c r="C136" s="231"/>
      <c r="D136" s="231"/>
      <c r="E136" s="231"/>
      <c r="F136" s="231"/>
    </row>
    <row r="137" spans="1:6" ht="14.25">
      <c r="A137" s="178" t="s">
        <v>162</v>
      </c>
      <c r="B137" s="178" t="s">
        <v>760</v>
      </c>
      <c r="C137" s="231"/>
      <c r="D137" s="231"/>
      <c r="E137" s="231"/>
      <c r="F137" s="231"/>
    </row>
    <row r="138" spans="1:6" ht="14.25">
      <c r="A138" s="178" t="s">
        <v>163</v>
      </c>
      <c r="B138" s="178" t="s">
        <v>760</v>
      </c>
      <c r="C138" s="231">
        <v>184801000</v>
      </c>
      <c r="D138" s="231">
        <f>SUM('13.sz.önk.egysz.bev.'!C80)</f>
        <v>120000000</v>
      </c>
      <c r="E138" s="231">
        <f>SUM('13.sz.önk.egysz.bev.'!D80)</f>
        <v>112244310</v>
      </c>
      <c r="F138" s="231">
        <f>SUM('13.sz.önk.egysz.bev.'!E80)</f>
        <v>112244310</v>
      </c>
    </row>
    <row r="139" spans="1:6" ht="14.25">
      <c r="A139" s="178" t="s">
        <v>160</v>
      </c>
      <c r="B139" s="178" t="s">
        <v>761</v>
      </c>
      <c r="C139" s="231"/>
      <c r="D139" s="231"/>
      <c r="E139" s="231"/>
      <c r="F139" s="231"/>
    </row>
    <row r="140" spans="1:6" ht="14.25">
      <c r="A140" s="178" t="s">
        <v>161</v>
      </c>
      <c r="B140" s="178" t="s">
        <v>761</v>
      </c>
      <c r="C140" s="231"/>
      <c r="D140" s="231"/>
      <c r="E140" s="231"/>
      <c r="F140" s="231"/>
    </row>
    <row r="141" spans="1:6" ht="14.25">
      <c r="A141" s="55" t="s">
        <v>57</v>
      </c>
      <c r="B141" s="55" t="s">
        <v>762</v>
      </c>
      <c r="C141" s="56">
        <f>SUM(C137:C140)</f>
        <v>184801000</v>
      </c>
      <c r="D141" s="56">
        <f>SUM(D137:D140)</f>
        <v>120000000</v>
      </c>
      <c r="E141" s="56">
        <f>SUM(E137:E140)</f>
        <v>112244310</v>
      </c>
      <c r="F141" s="56">
        <f>SUM(F137:F140)</f>
        <v>112244310</v>
      </c>
    </row>
    <row r="142" spans="1:6" ht="14.25">
      <c r="A142" s="191" t="s">
        <v>763</v>
      </c>
      <c r="B142" s="178" t="s">
        <v>764</v>
      </c>
      <c r="C142" s="231">
        <v>11844626</v>
      </c>
      <c r="D142" s="231">
        <f>SUM('13.sz.önk.egysz.bev.'!C85)</f>
        <v>0</v>
      </c>
      <c r="E142" s="231">
        <f>SUM('13.sz.önk.egysz.bev.'!D85)</f>
        <v>0</v>
      </c>
      <c r="F142" s="231">
        <f>SUM('13.sz.önk.egysz.bev.'!E85)</f>
        <v>11479602</v>
      </c>
    </row>
    <row r="143" spans="1:6" ht="14.25">
      <c r="A143" s="191" t="s">
        <v>765</v>
      </c>
      <c r="B143" s="178" t="s">
        <v>766</v>
      </c>
      <c r="C143" s="231"/>
      <c r="D143" s="231"/>
      <c r="E143" s="231"/>
      <c r="F143" s="231"/>
    </row>
    <row r="144" spans="1:6" ht="14.25">
      <c r="A144" s="191" t="s">
        <v>767</v>
      </c>
      <c r="B144" s="178" t="s">
        <v>768</v>
      </c>
      <c r="C144" s="231"/>
      <c r="D144" s="231"/>
      <c r="E144" s="231"/>
      <c r="F144" s="231"/>
    </row>
    <row r="145" spans="1:6" ht="14.25">
      <c r="A145" s="191" t="s">
        <v>769</v>
      </c>
      <c r="B145" s="178" t="s">
        <v>770</v>
      </c>
      <c r="C145" s="231"/>
      <c r="D145" s="231"/>
      <c r="E145" s="231"/>
      <c r="F145" s="231"/>
    </row>
    <row r="146" spans="1:6" ht="14.25">
      <c r="A146" s="181" t="s">
        <v>39</v>
      </c>
      <c r="B146" s="178" t="s">
        <v>771</v>
      </c>
      <c r="C146" s="231"/>
      <c r="D146" s="231"/>
      <c r="E146" s="231"/>
      <c r="F146" s="231"/>
    </row>
    <row r="147" spans="1:6" ht="14.25">
      <c r="A147" s="58" t="s">
        <v>58</v>
      </c>
      <c r="B147" s="55" t="s">
        <v>773</v>
      </c>
      <c r="C147" s="233">
        <v>351386569</v>
      </c>
      <c r="D147" s="233">
        <f>SUM(D141)</f>
        <v>120000000</v>
      </c>
      <c r="E147" s="233">
        <f>SUM(E141)</f>
        <v>112244310</v>
      </c>
      <c r="F147" s="233">
        <f>SUM(F141+F142)</f>
        <v>123723912</v>
      </c>
    </row>
    <row r="148" spans="1:6" ht="14.25">
      <c r="A148" s="181" t="s">
        <v>774</v>
      </c>
      <c r="B148" s="178" t="s">
        <v>775</v>
      </c>
      <c r="C148" s="231"/>
      <c r="D148" s="231"/>
      <c r="E148" s="231"/>
      <c r="F148" s="231"/>
    </row>
    <row r="149" spans="1:6" ht="14.25">
      <c r="A149" s="181" t="s">
        <v>776</v>
      </c>
      <c r="B149" s="178" t="s">
        <v>777</v>
      </c>
      <c r="C149" s="231"/>
      <c r="D149" s="231"/>
      <c r="E149" s="231"/>
      <c r="F149" s="231"/>
    </row>
    <row r="150" spans="1:6" ht="14.25">
      <c r="A150" s="191" t="s">
        <v>778</v>
      </c>
      <c r="B150" s="178" t="s">
        <v>779</v>
      </c>
      <c r="C150" s="231"/>
      <c r="D150" s="231"/>
      <c r="E150" s="231"/>
      <c r="F150" s="231"/>
    </row>
    <row r="151" spans="1:6" ht="14.25">
      <c r="A151" s="191" t="s">
        <v>40</v>
      </c>
      <c r="B151" s="178" t="s">
        <v>780</v>
      </c>
      <c r="C151" s="231"/>
      <c r="D151" s="231"/>
      <c r="E151" s="231"/>
      <c r="F151" s="231"/>
    </row>
    <row r="152" spans="1:6" ht="14.25">
      <c r="A152" s="74" t="s">
        <v>59</v>
      </c>
      <c r="B152" s="55" t="s">
        <v>781</v>
      </c>
      <c r="C152" s="231"/>
      <c r="D152" s="231"/>
      <c r="E152" s="231"/>
      <c r="F152" s="231"/>
    </row>
    <row r="153" spans="1:6" ht="14.25">
      <c r="A153" s="58" t="s">
        <v>782</v>
      </c>
      <c r="B153" s="55" t="s">
        <v>783</v>
      </c>
      <c r="C153" s="231"/>
      <c r="D153" s="231"/>
      <c r="E153" s="231"/>
      <c r="F153" s="231"/>
    </row>
    <row r="154" spans="1:6" ht="14.25">
      <c r="A154" s="194" t="s">
        <v>60</v>
      </c>
      <c r="B154" s="195" t="s">
        <v>784</v>
      </c>
      <c r="C154" s="235">
        <f>SUM(C147)</f>
        <v>351386569</v>
      </c>
      <c r="D154" s="235">
        <f>SUM(D147:D153)</f>
        <v>120000000</v>
      </c>
      <c r="E154" s="235">
        <f>SUM(E147:E153)</f>
        <v>112244310</v>
      </c>
      <c r="F154" s="235">
        <f>SUM(F147)</f>
        <v>123723912</v>
      </c>
    </row>
    <row r="155" spans="1:6" ht="14.25">
      <c r="A155" s="196" t="s">
        <v>42</v>
      </c>
      <c r="B155" s="197"/>
      <c r="C155" s="239">
        <f>SUM(C132+C154)</f>
        <v>1106232134</v>
      </c>
      <c r="D155" s="239">
        <f>SUM(D147)</f>
        <v>120000000</v>
      </c>
      <c r="E155" s="239">
        <f>SUM(E132+E154)</f>
        <v>1124965864</v>
      </c>
      <c r="F155" s="239">
        <f>SUM(F132+F154)</f>
        <v>1182120170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3"/>
  <sheetViews>
    <sheetView workbookViewId="0" topLeftCell="A1">
      <selection activeCell="C130" sqref="C130:F130"/>
    </sheetView>
  </sheetViews>
  <sheetFormatPr defaultColWidth="9.140625" defaultRowHeight="15"/>
  <cols>
    <col min="1" max="1" width="96.140625" style="44" customWidth="1"/>
    <col min="2" max="2" width="10.28125" style="44" customWidth="1"/>
    <col min="3" max="3" width="17.421875" style="44" customWidth="1"/>
    <col min="4" max="4" width="15.8515625" style="44" customWidth="1"/>
    <col min="5" max="5" width="12.421875" style="44" customWidth="1"/>
    <col min="6" max="6" width="11.140625" style="44" customWidth="1"/>
    <col min="7" max="16384" width="9.140625" style="44" customWidth="1"/>
  </cols>
  <sheetData>
    <row r="1" spans="1:6" ht="14.25">
      <c r="A1" s="330" t="s">
        <v>370</v>
      </c>
      <c r="B1" s="32"/>
      <c r="C1" s="32"/>
      <c r="D1" s="32"/>
      <c r="E1" s="32"/>
      <c r="F1" s="32"/>
    </row>
    <row r="2" spans="1:6" ht="26.25" customHeight="1">
      <c r="A2" s="544" t="s">
        <v>939</v>
      </c>
      <c r="B2" s="519"/>
      <c r="C2" s="519"/>
      <c r="D2" s="519"/>
      <c r="E2" s="519"/>
      <c r="F2" s="467"/>
    </row>
    <row r="3" spans="1:6" ht="30" customHeight="1">
      <c r="A3" s="511" t="s">
        <v>195</v>
      </c>
      <c r="B3" s="466"/>
      <c r="C3" s="466"/>
      <c r="D3" s="466"/>
      <c r="E3" s="466"/>
      <c r="F3" s="467"/>
    </row>
    <row r="5" ht="14.25">
      <c r="A5" s="46" t="s">
        <v>209</v>
      </c>
    </row>
    <row r="6" spans="1:6" ht="48.75" customHeight="1">
      <c r="A6" s="203" t="s">
        <v>480</v>
      </c>
      <c r="B6" s="34" t="s">
        <v>481</v>
      </c>
      <c r="C6" s="331" t="s">
        <v>947</v>
      </c>
      <c r="D6" s="331" t="s">
        <v>948</v>
      </c>
      <c r="E6" s="331" t="s">
        <v>945</v>
      </c>
      <c r="F6" s="331" t="s">
        <v>946</v>
      </c>
    </row>
    <row r="7" spans="1:6" ht="14.25">
      <c r="A7" s="50" t="s">
        <v>785</v>
      </c>
      <c r="B7" s="49" t="s">
        <v>507</v>
      </c>
      <c r="C7" s="48">
        <v>78500388</v>
      </c>
      <c r="D7" s="48">
        <f>SUM('7.sz.ovi egysz.kiad.'!C6)</f>
        <v>99242000</v>
      </c>
      <c r="E7" s="48">
        <f>SUM('7.sz.ovi egysz.kiad.'!D6)</f>
        <v>91682000</v>
      </c>
      <c r="F7" s="48">
        <f>SUM('7.sz.ovi egysz.kiad.'!E6)</f>
        <v>88121281</v>
      </c>
    </row>
    <row r="8" spans="1:6" ht="14.25">
      <c r="A8" s="39" t="s">
        <v>786</v>
      </c>
      <c r="B8" s="49" t="s">
        <v>514</v>
      </c>
      <c r="C8" s="231"/>
      <c r="D8" s="48">
        <f>SUM('7.sz.ovi egysz.kiad.'!C23)</f>
        <v>3064512</v>
      </c>
      <c r="E8" s="48">
        <f>SUM('7.sz.ovi egysz.kiad.'!D23)</f>
        <v>5174512</v>
      </c>
      <c r="F8" s="48">
        <f>SUM('7.sz.ovi egysz.kiad.'!E23)</f>
        <v>5002066</v>
      </c>
    </row>
    <row r="9" spans="1:6" ht="14.25">
      <c r="A9" s="52" t="s">
        <v>2</v>
      </c>
      <c r="B9" s="53" t="s">
        <v>515</v>
      </c>
      <c r="C9" s="56">
        <f>SUM(C7:C8)</f>
        <v>78500388</v>
      </c>
      <c r="D9" s="56">
        <f>SUM('7.sz.ovi egysz.kiad.'!C24)</f>
        <v>109923512</v>
      </c>
      <c r="E9" s="56">
        <f>SUM('7.sz.ovi egysz.kiad.'!D24)</f>
        <v>109923512</v>
      </c>
      <c r="F9" s="56">
        <f>SUM('7.sz.ovi egysz.kiad.'!E24)</f>
        <v>105910495</v>
      </c>
    </row>
    <row r="10" spans="1:6" ht="14.25">
      <c r="A10" s="55" t="s">
        <v>848</v>
      </c>
      <c r="B10" s="53" t="s">
        <v>516</v>
      </c>
      <c r="C10" s="56">
        <v>22390147</v>
      </c>
      <c r="D10" s="56">
        <f>SUM('7.sz.ovi egysz.kiad.'!C25)</f>
        <v>26102028</v>
      </c>
      <c r="E10" s="56">
        <f>SUM('7.sz.ovi egysz.kiad.'!D25)</f>
        <v>25002028</v>
      </c>
      <c r="F10" s="56">
        <f>SUM('7.sz.ovi egysz.kiad.'!E25)</f>
        <v>23423887</v>
      </c>
    </row>
    <row r="11" spans="1:6" ht="14.25">
      <c r="A11" s="39" t="s">
        <v>787</v>
      </c>
      <c r="B11" s="49" t="s">
        <v>523</v>
      </c>
      <c r="C11" s="48">
        <v>3079195</v>
      </c>
      <c r="D11" s="48">
        <f>SUM('7.sz.ovi egysz.kiad.'!C29)</f>
        <v>9344000</v>
      </c>
      <c r="E11" s="48">
        <f>SUM('7.sz.ovi egysz.kiad.'!D29)</f>
        <v>30477000</v>
      </c>
      <c r="F11" s="48">
        <f>SUM('7.sz.ovi egysz.kiad.'!E29)</f>
        <v>29991798</v>
      </c>
    </row>
    <row r="12" spans="1:6" ht="14.25">
      <c r="A12" s="39" t="s">
        <v>3</v>
      </c>
      <c r="B12" s="49" t="s">
        <v>528</v>
      </c>
      <c r="C12" s="231">
        <v>302900</v>
      </c>
      <c r="D12" s="48">
        <f>SUM('7.sz.ovi egysz.kiad.'!C32)</f>
        <v>540000</v>
      </c>
      <c r="E12" s="48">
        <f>SUM('7.sz.ovi egysz.kiad.'!D32)</f>
        <v>402000</v>
      </c>
      <c r="F12" s="48">
        <f>SUM('7.sz.ovi egysz.kiad.'!E32)</f>
        <v>300149</v>
      </c>
    </row>
    <row r="13" spans="1:6" ht="14.25">
      <c r="A13" s="39" t="s">
        <v>788</v>
      </c>
      <c r="B13" s="49" t="s">
        <v>540</v>
      </c>
      <c r="C13" s="231">
        <v>5314264</v>
      </c>
      <c r="D13" s="48">
        <f>SUM('7.sz.ovi egysz.kiad.'!C40)</f>
        <v>16924000</v>
      </c>
      <c r="E13" s="48">
        <f>SUM('7.sz.ovi egysz.kiad.'!D40)</f>
        <v>12774000</v>
      </c>
      <c r="F13" s="48">
        <f>SUM('7.sz.ovi egysz.kiad.'!E40)</f>
        <v>12473590</v>
      </c>
    </row>
    <row r="14" spans="1:6" ht="14.25">
      <c r="A14" s="39" t="s">
        <v>789</v>
      </c>
      <c r="B14" s="49" t="s">
        <v>545</v>
      </c>
      <c r="C14" s="231">
        <v>14725</v>
      </c>
      <c r="D14" s="48">
        <f>SUM('7.sz.ovi egysz.kiad.'!C43)</f>
        <v>50000</v>
      </c>
      <c r="E14" s="48">
        <f>SUM('7.sz.ovi egysz.kiad.'!D43)</f>
        <v>75000</v>
      </c>
      <c r="F14" s="48">
        <f>SUM('7.sz.ovi egysz.kiad.'!E43)</f>
        <v>74560</v>
      </c>
    </row>
    <row r="15" spans="1:6" ht="14.25">
      <c r="A15" s="39" t="s">
        <v>790</v>
      </c>
      <c r="B15" s="49" t="s">
        <v>554</v>
      </c>
      <c r="C15" s="231">
        <v>2175616</v>
      </c>
      <c r="D15" s="48">
        <f>SUM('7.sz.ovi egysz.kiad.'!C49)</f>
        <v>7586660</v>
      </c>
      <c r="E15" s="48">
        <f>SUM('7.sz.ovi egysz.kiad.'!D49)</f>
        <v>9816660</v>
      </c>
      <c r="F15" s="48">
        <f>SUM('7.sz.ovi egysz.kiad.'!E49)</f>
        <v>9179186</v>
      </c>
    </row>
    <row r="16" spans="1:6" ht="14.25">
      <c r="A16" s="55" t="s">
        <v>791</v>
      </c>
      <c r="B16" s="53" t="s">
        <v>555</v>
      </c>
      <c r="C16" s="56">
        <f>C11++C12+C13+C14+C15</f>
        <v>10886700</v>
      </c>
      <c r="D16" s="56">
        <f>SUM('7.sz.ovi egysz.kiad.'!C50)</f>
        <v>34444660</v>
      </c>
      <c r="E16" s="56">
        <f>SUM('7.sz.ovi egysz.kiad.'!D50)</f>
        <v>53544660</v>
      </c>
      <c r="F16" s="56">
        <f>SUM('7.sz.ovi egysz.kiad.'!E50)</f>
        <v>52019283</v>
      </c>
    </row>
    <row r="17" spans="1:6" ht="14.25">
      <c r="A17" s="35" t="s">
        <v>556</v>
      </c>
      <c r="B17" s="49" t="s">
        <v>557</v>
      </c>
      <c r="C17" s="231"/>
      <c r="D17" s="48"/>
      <c r="E17" s="48"/>
      <c r="F17" s="231"/>
    </row>
    <row r="18" spans="1:6" ht="14.25">
      <c r="A18" s="35" t="s">
        <v>792</v>
      </c>
      <c r="B18" s="49" t="s">
        <v>558</v>
      </c>
      <c r="C18" s="231"/>
      <c r="D18" s="48"/>
      <c r="E18" s="48"/>
      <c r="F18" s="231"/>
    </row>
    <row r="19" spans="1:6" ht="14.25">
      <c r="A19" s="57" t="s">
        <v>854</v>
      </c>
      <c r="B19" s="49" t="s">
        <v>559</v>
      </c>
      <c r="C19" s="231"/>
      <c r="D19" s="48"/>
      <c r="E19" s="48"/>
      <c r="F19" s="231"/>
    </row>
    <row r="20" spans="1:6" ht="14.25">
      <c r="A20" s="57" t="s">
        <v>855</v>
      </c>
      <c r="B20" s="49" t="s">
        <v>560</v>
      </c>
      <c r="C20" s="231"/>
      <c r="D20" s="48"/>
      <c r="E20" s="48"/>
      <c r="F20" s="231"/>
    </row>
    <row r="21" spans="1:6" ht="14.25">
      <c r="A21" s="57" t="s">
        <v>856</v>
      </c>
      <c r="B21" s="49" t="s">
        <v>561</v>
      </c>
      <c r="C21" s="231"/>
      <c r="D21" s="48"/>
      <c r="E21" s="48"/>
      <c r="F21" s="231"/>
    </row>
    <row r="22" spans="1:6" ht="14.25">
      <c r="A22" s="35" t="s">
        <v>857</v>
      </c>
      <c r="B22" s="49" t="s">
        <v>562</v>
      </c>
      <c r="C22" s="231"/>
      <c r="D22" s="48"/>
      <c r="E22" s="48"/>
      <c r="F22" s="231"/>
    </row>
    <row r="23" spans="1:6" ht="14.25">
      <c r="A23" s="35" t="s">
        <v>858</v>
      </c>
      <c r="B23" s="49" t="s">
        <v>563</v>
      </c>
      <c r="C23" s="231"/>
      <c r="D23" s="48"/>
      <c r="E23" s="48"/>
      <c r="F23" s="231"/>
    </row>
    <row r="24" spans="1:6" ht="14.25">
      <c r="A24" s="35" t="s">
        <v>859</v>
      </c>
      <c r="B24" s="49" t="s">
        <v>564</v>
      </c>
      <c r="C24" s="231"/>
      <c r="D24" s="48"/>
      <c r="E24" s="48"/>
      <c r="F24" s="231"/>
    </row>
    <row r="25" spans="1:6" ht="14.25">
      <c r="A25" s="58" t="s">
        <v>821</v>
      </c>
      <c r="B25" s="53" t="s">
        <v>565</v>
      </c>
      <c r="C25" s="48">
        <f>SUM(C17:C24)</f>
        <v>0</v>
      </c>
      <c r="D25" s="48">
        <f>SUM(D17:D24)</f>
        <v>0</v>
      </c>
      <c r="E25" s="48">
        <f>SUM(E17:E24)</f>
        <v>0</v>
      </c>
      <c r="F25" s="48">
        <f>SUM(F17:F24)</f>
        <v>0</v>
      </c>
    </row>
    <row r="26" spans="1:6" ht="14.25">
      <c r="A26" s="59" t="s">
        <v>860</v>
      </c>
      <c r="B26" s="49" t="s">
        <v>566</v>
      </c>
      <c r="C26" s="231"/>
      <c r="D26" s="48"/>
      <c r="E26" s="48"/>
      <c r="F26" s="231"/>
    </row>
    <row r="27" spans="1:6" ht="14.25">
      <c r="A27" s="59" t="s">
        <v>567</v>
      </c>
      <c r="B27" s="49" t="s">
        <v>568</v>
      </c>
      <c r="C27" s="231"/>
      <c r="D27" s="48"/>
      <c r="E27" s="48"/>
      <c r="F27" s="231"/>
    </row>
    <row r="28" spans="1:6" ht="14.25">
      <c r="A28" s="59" t="s">
        <v>569</v>
      </c>
      <c r="B28" s="49" t="s">
        <v>570</v>
      </c>
      <c r="C28" s="231"/>
      <c r="D28" s="48"/>
      <c r="E28" s="48"/>
      <c r="F28" s="231"/>
    </row>
    <row r="29" spans="1:6" ht="14.25">
      <c r="A29" s="59" t="s">
        <v>822</v>
      </c>
      <c r="B29" s="49" t="s">
        <v>571</v>
      </c>
      <c r="C29" s="231"/>
      <c r="D29" s="48"/>
      <c r="E29" s="48"/>
      <c r="F29" s="231"/>
    </row>
    <row r="30" spans="1:6" ht="14.25">
      <c r="A30" s="59" t="s">
        <v>861</v>
      </c>
      <c r="B30" s="49" t="s">
        <v>572</v>
      </c>
      <c r="C30" s="231"/>
      <c r="D30" s="48"/>
      <c r="E30" s="48"/>
      <c r="F30" s="231"/>
    </row>
    <row r="31" spans="1:6" ht="14.25">
      <c r="A31" s="59" t="s">
        <v>824</v>
      </c>
      <c r="B31" s="49" t="s">
        <v>573</v>
      </c>
      <c r="C31" s="231"/>
      <c r="D31" s="48"/>
      <c r="E31" s="48"/>
      <c r="F31" s="231"/>
    </row>
    <row r="32" spans="1:6" ht="14.25">
      <c r="A32" s="59" t="s">
        <v>862</v>
      </c>
      <c r="B32" s="49" t="s">
        <v>574</v>
      </c>
      <c r="C32" s="231"/>
      <c r="D32" s="48"/>
      <c r="E32" s="48"/>
      <c r="F32" s="231"/>
    </row>
    <row r="33" spans="1:6" ht="14.25">
      <c r="A33" s="59" t="s">
        <v>863</v>
      </c>
      <c r="B33" s="49" t="s">
        <v>575</v>
      </c>
      <c r="C33" s="231"/>
      <c r="D33" s="48"/>
      <c r="E33" s="48"/>
      <c r="F33" s="231"/>
    </row>
    <row r="34" spans="1:6" ht="14.25">
      <c r="A34" s="59" t="s">
        <v>576</v>
      </c>
      <c r="B34" s="49" t="s">
        <v>577</v>
      </c>
      <c r="C34" s="231"/>
      <c r="D34" s="48"/>
      <c r="E34" s="48"/>
      <c r="F34" s="231"/>
    </row>
    <row r="35" spans="1:6" ht="14.25">
      <c r="A35" s="61" t="s">
        <v>578</v>
      </c>
      <c r="B35" s="49" t="s">
        <v>579</v>
      </c>
      <c r="C35" s="231"/>
      <c r="D35" s="48"/>
      <c r="E35" s="48"/>
      <c r="F35" s="231"/>
    </row>
    <row r="36" spans="1:6" ht="14.25">
      <c r="A36" s="59" t="s">
        <v>864</v>
      </c>
      <c r="B36" s="49" t="s">
        <v>580</v>
      </c>
      <c r="C36" s="231"/>
      <c r="D36" s="48"/>
      <c r="E36" s="48"/>
      <c r="F36" s="231"/>
    </row>
    <row r="37" spans="1:6" ht="14.25">
      <c r="A37" s="61" t="s">
        <v>166</v>
      </c>
      <c r="B37" s="49" t="s">
        <v>581</v>
      </c>
      <c r="C37" s="231"/>
      <c r="D37" s="48"/>
      <c r="E37" s="48"/>
      <c r="F37" s="231"/>
    </row>
    <row r="38" spans="1:6" ht="14.25">
      <c r="A38" s="61" t="s">
        <v>167</v>
      </c>
      <c r="B38" s="49" t="s">
        <v>581</v>
      </c>
      <c r="C38" s="231"/>
      <c r="D38" s="48"/>
      <c r="E38" s="48"/>
      <c r="F38" s="231"/>
    </row>
    <row r="39" spans="1:6" ht="14.25">
      <c r="A39" s="58" t="s">
        <v>827</v>
      </c>
      <c r="B39" s="53" t="s">
        <v>582</v>
      </c>
      <c r="C39" s="48">
        <f>SUM(C26:C38)</f>
        <v>0</v>
      </c>
      <c r="D39" s="48">
        <f>SUM(D26:D38)</f>
        <v>0</v>
      </c>
      <c r="E39" s="48">
        <f>SUM(E26:E38)</f>
        <v>0</v>
      </c>
      <c r="F39" s="48">
        <f>SUM(F26:F38)</f>
        <v>0</v>
      </c>
    </row>
    <row r="40" spans="1:6" ht="15">
      <c r="A40" s="332" t="s">
        <v>113</v>
      </c>
      <c r="B40" s="333"/>
      <c r="C40" s="292"/>
      <c r="D40" s="264"/>
      <c r="E40" s="264"/>
      <c r="F40" s="292"/>
    </row>
    <row r="41" spans="1:6" ht="14.25">
      <c r="A41" s="65" t="s">
        <v>583</v>
      </c>
      <c r="B41" s="49" t="s">
        <v>584</v>
      </c>
      <c r="C41" s="231"/>
      <c r="D41" s="48"/>
      <c r="E41" s="48"/>
      <c r="F41" s="231"/>
    </row>
    <row r="42" spans="1:6" ht="14.25">
      <c r="A42" s="65" t="s">
        <v>865</v>
      </c>
      <c r="B42" s="49" t="s">
        <v>585</v>
      </c>
      <c r="C42" s="231"/>
      <c r="D42" s="48"/>
      <c r="E42" s="48"/>
      <c r="F42" s="231"/>
    </row>
    <row r="43" spans="1:6" ht="14.25">
      <c r="A43" s="65" t="s">
        <v>586</v>
      </c>
      <c r="B43" s="49" t="s">
        <v>587</v>
      </c>
      <c r="C43" s="231"/>
      <c r="D43" s="48"/>
      <c r="E43" s="48"/>
      <c r="F43" s="231"/>
    </row>
    <row r="44" spans="1:6" ht="14.25">
      <c r="A44" s="65" t="s">
        <v>588</v>
      </c>
      <c r="B44" s="49" t="s">
        <v>589</v>
      </c>
      <c r="C44" s="231">
        <v>763686</v>
      </c>
      <c r="D44" s="48">
        <f>SUM('7.sz.ovi egysz.kiad.'!C79)</f>
        <v>2209450</v>
      </c>
      <c r="E44" s="48">
        <f>SUM('7.sz.ovi egysz.kiad.'!D79)</f>
        <v>1709450</v>
      </c>
      <c r="F44" s="48">
        <f>SUM('7.sz.ovi egysz.kiad.'!E79)</f>
        <v>1115036</v>
      </c>
    </row>
    <row r="45" spans="1:6" ht="14.25">
      <c r="A45" s="38" t="s">
        <v>590</v>
      </c>
      <c r="B45" s="49" t="s">
        <v>591</v>
      </c>
      <c r="C45" s="231"/>
      <c r="D45" s="48"/>
      <c r="E45" s="48"/>
      <c r="F45" s="231"/>
    </row>
    <row r="46" spans="1:6" ht="14.25">
      <c r="A46" s="38" t="s">
        <v>592</v>
      </c>
      <c r="B46" s="49" t="s">
        <v>593</v>
      </c>
      <c r="C46" s="231"/>
      <c r="D46" s="48"/>
      <c r="E46" s="48"/>
      <c r="F46" s="231"/>
    </row>
    <row r="47" spans="1:6" ht="14.25">
      <c r="A47" s="38" t="s">
        <v>594</v>
      </c>
      <c r="B47" s="49" t="s">
        <v>595</v>
      </c>
      <c r="C47" s="231">
        <v>45317</v>
      </c>
      <c r="D47" s="48">
        <f>SUM('7.sz.ovi egysz.kiad.'!C82)</f>
        <v>596550</v>
      </c>
      <c r="E47" s="48">
        <f>SUM('7.sz.ovi egysz.kiad.'!D82)</f>
        <v>96550</v>
      </c>
      <c r="F47" s="48">
        <f>SUM('7.sz.ovi egysz.kiad.'!E82)</f>
        <v>81015</v>
      </c>
    </row>
    <row r="48" spans="1:6" ht="14.25">
      <c r="A48" s="66" t="s">
        <v>829</v>
      </c>
      <c r="B48" s="53" t="s">
        <v>596</v>
      </c>
      <c r="C48" s="60">
        <f>SUM(C41:C47)</f>
        <v>809003</v>
      </c>
      <c r="D48" s="60">
        <f>SUM(D41:D47)</f>
        <v>2806000</v>
      </c>
      <c r="E48" s="60">
        <f>SUM(E41:E47)</f>
        <v>1806000</v>
      </c>
      <c r="F48" s="60">
        <f>SUM(F41:F47)</f>
        <v>1196051</v>
      </c>
    </row>
    <row r="49" spans="1:6" ht="14.25">
      <c r="A49" s="35" t="s">
        <v>597</v>
      </c>
      <c r="B49" s="49" t="s">
        <v>598</v>
      </c>
      <c r="C49" s="231"/>
      <c r="D49" s="48"/>
      <c r="E49" s="48"/>
      <c r="F49" s="231"/>
    </row>
    <row r="50" spans="1:6" ht="14.25">
      <c r="A50" s="35" t="s">
        <v>599</v>
      </c>
      <c r="B50" s="49" t="s">
        <v>600</v>
      </c>
      <c r="C50" s="231"/>
      <c r="D50" s="48"/>
      <c r="E50" s="48"/>
      <c r="F50" s="231"/>
    </row>
    <row r="51" spans="1:6" ht="14.25">
      <c r="A51" s="35" t="s">
        <v>601</v>
      </c>
      <c r="B51" s="49" t="s">
        <v>602</v>
      </c>
      <c r="C51" s="231"/>
      <c r="D51" s="48"/>
      <c r="E51" s="48"/>
      <c r="F51" s="231"/>
    </row>
    <row r="52" spans="1:6" ht="14.25">
      <c r="A52" s="35" t="s">
        <v>603</v>
      </c>
      <c r="B52" s="49" t="s">
        <v>604</v>
      </c>
      <c r="C52" s="231"/>
      <c r="D52" s="48"/>
      <c r="E52" s="48"/>
      <c r="F52" s="231"/>
    </row>
    <row r="53" spans="1:6" ht="14.25">
      <c r="A53" s="58" t="s">
        <v>830</v>
      </c>
      <c r="B53" s="53" t="s">
        <v>605</v>
      </c>
      <c r="C53" s="48">
        <f>SUM(C49:C52)</f>
        <v>0</v>
      </c>
      <c r="D53" s="48">
        <f>SUM(D49:D52)</f>
        <v>0</v>
      </c>
      <c r="E53" s="48">
        <f>SUM(E49:E52)</f>
        <v>0</v>
      </c>
      <c r="F53" s="48">
        <f>SUM(F49:F52)</f>
        <v>0</v>
      </c>
    </row>
    <row r="54" spans="1:6" ht="14.25">
      <c r="A54" s="35" t="s">
        <v>606</v>
      </c>
      <c r="B54" s="49" t="s">
        <v>607</v>
      </c>
      <c r="C54" s="231"/>
      <c r="D54" s="48"/>
      <c r="E54" s="48"/>
      <c r="F54" s="231"/>
    </row>
    <row r="55" spans="1:6" ht="14.25">
      <c r="A55" s="35" t="s">
        <v>866</v>
      </c>
      <c r="B55" s="49" t="s">
        <v>608</v>
      </c>
      <c r="C55" s="231"/>
      <c r="D55" s="48"/>
      <c r="E55" s="48"/>
      <c r="F55" s="231"/>
    </row>
    <row r="56" spans="1:6" ht="14.25">
      <c r="A56" s="35" t="s">
        <v>867</v>
      </c>
      <c r="B56" s="49" t="s">
        <v>609</v>
      </c>
      <c r="C56" s="231"/>
      <c r="D56" s="48"/>
      <c r="E56" s="48"/>
      <c r="F56" s="231"/>
    </row>
    <row r="57" spans="1:6" ht="14.25">
      <c r="A57" s="35" t="s">
        <v>868</v>
      </c>
      <c r="B57" s="49" t="s">
        <v>610</v>
      </c>
      <c r="C57" s="231"/>
      <c r="D57" s="48"/>
      <c r="E57" s="48"/>
      <c r="F57" s="231"/>
    </row>
    <row r="58" spans="1:6" ht="14.25">
      <c r="A58" s="35" t="s">
        <v>869</v>
      </c>
      <c r="B58" s="49" t="s">
        <v>611</v>
      </c>
      <c r="C58" s="231"/>
      <c r="D58" s="48"/>
      <c r="E58" s="48"/>
      <c r="F58" s="231"/>
    </row>
    <row r="59" spans="1:6" ht="14.25">
      <c r="A59" s="35" t="s">
        <v>870</v>
      </c>
      <c r="B59" s="49" t="s">
        <v>612</v>
      </c>
      <c r="C59" s="231"/>
      <c r="D59" s="48"/>
      <c r="E59" s="48"/>
      <c r="F59" s="231"/>
    </row>
    <row r="60" spans="1:6" ht="14.25">
      <c r="A60" s="35" t="s">
        <v>613</v>
      </c>
      <c r="B60" s="49" t="s">
        <v>614</v>
      </c>
      <c r="C60" s="231"/>
      <c r="D60" s="48"/>
      <c r="E60" s="48"/>
      <c r="F60" s="231"/>
    </row>
    <row r="61" spans="1:6" ht="14.25">
      <c r="A61" s="35" t="s">
        <v>871</v>
      </c>
      <c r="B61" s="49" t="s">
        <v>615</v>
      </c>
      <c r="C61" s="231"/>
      <c r="D61" s="48"/>
      <c r="E61" s="48"/>
      <c r="F61" s="231"/>
    </row>
    <row r="62" spans="1:6" ht="14.25">
      <c r="A62" s="58" t="s">
        <v>831</v>
      </c>
      <c r="B62" s="53" t="s">
        <v>616</v>
      </c>
      <c r="C62" s="48">
        <f>SUM(C54:C61)</f>
        <v>0</v>
      </c>
      <c r="D62" s="48">
        <f>SUM(D54:D61)</f>
        <v>0</v>
      </c>
      <c r="E62" s="48">
        <f>SUM(E54:E61)</f>
        <v>0</v>
      </c>
      <c r="F62" s="48">
        <f>SUM(F54:F61)</f>
        <v>0</v>
      </c>
    </row>
    <row r="63" spans="1:6" ht="15">
      <c r="A63" s="334" t="s">
        <v>112</v>
      </c>
      <c r="B63" s="335"/>
      <c r="C63" s="240"/>
      <c r="D63" s="343"/>
      <c r="E63" s="343"/>
      <c r="F63" s="240"/>
    </row>
    <row r="64" spans="1:6" ht="15">
      <c r="A64" s="67" t="s">
        <v>4</v>
      </c>
      <c r="B64" s="68" t="s">
        <v>617</v>
      </c>
      <c r="C64" s="320">
        <f>C9+C10+C16+C48+C53</f>
        <v>112586238</v>
      </c>
      <c r="D64" s="320">
        <f>SUM(D9+D10+D16+D48)</f>
        <v>173276200</v>
      </c>
      <c r="E64" s="320">
        <f>E9+E10+E16+E48+E53</f>
        <v>190276200</v>
      </c>
      <c r="F64" s="320">
        <f>F9+F10+F16+F48+F53</f>
        <v>182549716</v>
      </c>
    </row>
    <row r="65" spans="1:6" ht="14.25">
      <c r="A65" s="42" t="s">
        <v>836</v>
      </c>
      <c r="B65" s="51" t="s">
        <v>625</v>
      </c>
      <c r="C65" s="231"/>
      <c r="D65" s="345"/>
      <c r="E65" s="345"/>
      <c r="F65" s="231"/>
    </row>
    <row r="66" spans="1:6" ht="14.25">
      <c r="A66" s="73" t="s">
        <v>839</v>
      </c>
      <c r="B66" s="51" t="s">
        <v>633</v>
      </c>
      <c r="C66" s="231"/>
      <c r="D66" s="346"/>
      <c r="E66" s="346"/>
      <c r="F66" s="231"/>
    </row>
    <row r="67" spans="1:6" ht="14.25">
      <c r="A67" s="71" t="s">
        <v>634</v>
      </c>
      <c r="B67" s="39" t="s">
        <v>635</v>
      </c>
      <c r="C67" s="231"/>
      <c r="D67" s="72"/>
      <c r="E67" s="72"/>
      <c r="F67" s="231"/>
    </row>
    <row r="68" spans="1:6" ht="14.25">
      <c r="A68" s="71" t="s">
        <v>636</v>
      </c>
      <c r="B68" s="39" t="s">
        <v>637</v>
      </c>
      <c r="C68" s="231"/>
      <c r="D68" s="72"/>
      <c r="E68" s="72"/>
      <c r="F68" s="231"/>
    </row>
    <row r="69" spans="1:6" ht="14.25">
      <c r="A69" s="73" t="s">
        <v>638</v>
      </c>
      <c r="B69" s="51" t="s">
        <v>639</v>
      </c>
      <c r="C69" s="72"/>
      <c r="D69" s="72"/>
      <c r="E69" s="72"/>
      <c r="F69" s="72"/>
    </row>
    <row r="70" spans="1:6" ht="14.25">
      <c r="A70" s="71" t="s">
        <v>640</v>
      </c>
      <c r="B70" s="39" t="s">
        <v>641</v>
      </c>
      <c r="C70" s="231"/>
      <c r="D70" s="72"/>
      <c r="E70" s="72"/>
      <c r="F70" s="231"/>
    </row>
    <row r="71" spans="1:6" ht="14.25">
      <c r="A71" s="71" t="s">
        <v>642</v>
      </c>
      <c r="B71" s="39" t="s">
        <v>643</v>
      </c>
      <c r="C71" s="231"/>
      <c r="D71" s="72"/>
      <c r="E71" s="72"/>
      <c r="F71" s="231"/>
    </row>
    <row r="72" spans="1:6" ht="14.25">
      <c r="A72" s="71" t="s">
        <v>644</v>
      </c>
      <c r="B72" s="39" t="s">
        <v>645</v>
      </c>
      <c r="C72" s="231"/>
      <c r="D72" s="72"/>
      <c r="E72" s="72"/>
      <c r="F72" s="231"/>
    </row>
    <row r="73" spans="1:6" ht="14.25">
      <c r="A73" s="74" t="s">
        <v>840</v>
      </c>
      <c r="B73" s="55" t="s">
        <v>646</v>
      </c>
      <c r="C73" s="346">
        <f>SUM(C65:C72)</f>
        <v>0</v>
      </c>
      <c r="D73" s="346">
        <f>SUM(D65:D72)</f>
        <v>0</v>
      </c>
      <c r="E73" s="346">
        <f>SUM(E65:E72)</f>
        <v>0</v>
      </c>
      <c r="F73" s="346">
        <f>SUM(F65:F72)</f>
        <v>0</v>
      </c>
    </row>
    <row r="74" spans="1:6" ht="14.25">
      <c r="A74" s="71" t="s">
        <v>647</v>
      </c>
      <c r="B74" s="39" t="s">
        <v>648</v>
      </c>
      <c r="C74" s="231"/>
      <c r="D74" s="72"/>
      <c r="E74" s="72"/>
      <c r="F74" s="231"/>
    </row>
    <row r="75" spans="1:6" ht="14.25">
      <c r="A75" s="35" t="s">
        <v>649</v>
      </c>
      <c r="B75" s="39" t="s">
        <v>650</v>
      </c>
      <c r="C75" s="231"/>
      <c r="D75" s="69"/>
      <c r="E75" s="69"/>
      <c r="F75" s="231"/>
    </row>
    <row r="76" spans="1:6" ht="14.25">
      <c r="A76" s="71" t="s">
        <v>1</v>
      </c>
      <c r="B76" s="39" t="s">
        <v>651</v>
      </c>
      <c r="C76" s="231"/>
      <c r="D76" s="72"/>
      <c r="E76" s="72"/>
      <c r="F76" s="231"/>
    </row>
    <row r="77" spans="1:6" ht="14.25">
      <c r="A77" s="71" t="s">
        <v>845</v>
      </c>
      <c r="B77" s="39" t="s">
        <v>652</v>
      </c>
      <c r="C77" s="231"/>
      <c r="D77" s="72"/>
      <c r="E77" s="72"/>
      <c r="F77" s="231"/>
    </row>
    <row r="78" spans="1:6" ht="14.25">
      <c r="A78" s="74" t="s">
        <v>846</v>
      </c>
      <c r="B78" s="55" t="s">
        <v>656</v>
      </c>
      <c r="C78" s="346"/>
      <c r="D78" s="346"/>
      <c r="E78" s="346"/>
      <c r="F78" s="346"/>
    </row>
    <row r="79" spans="1:6" ht="14.25">
      <c r="A79" s="35" t="s">
        <v>657</v>
      </c>
      <c r="B79" s="39" t="s">
        <v>658</v>
      </c>
      <c r="C79" s="231"/>
      <c r="D79" s="69"/>
      <c r="E79" s="69"/>
      <c r="F79" s="231"/>
    </row>
    <row r="80" spans="1:6" ht="15">
      <c r="A80" s="75" t="s">
        <v>5</v>
      </c>
      <c r="B80" s="76" t="s">
        <v>659</v>
      </c>
      <c r="C80" s="347"/>
      <c r="D80" s="347"/>
      <c r="E80" s="347"/>
      <c r="F80" s="347"/>
    </row>
    <row r="81" spans="1:6" ht="15">
      <c r="A81" s="205" t="s">
        <v>41</v>
      </c>
      <c r="B81" s="206"/>
      <c r="C81" s="264">
        <f>SUM(C64:C80)</f>
        <v>112586238</v>
      </c>
      <c r="D81" s="264">
        <f>SUM(D64:D80)</f>
        <v>173276200</v>
      </c>
      <c r="E81" s="264">
        <f>SUM(E64:E80)</f>
        <v>190276200</v>
      </c>
      <c r="F81" s="264">
        <f>SUM(F64:F80)</f>
        <v>182549716</v>
      </c>
    </row>
    <row r="82" spans="1:6" ht="49.5" customHeight="1">
      <c r="A82" s="203" t="s">
        <v>480</v>
      </c>
      <c r="B82" s="34" t="s">
        <v>256</v>
      </c>
      <c r="C82" s="348" t="s">
        <v>904</v>
      </c>
      <c r="D82" s="348" t="s">
        <v>266</v>
      </c>
      <c r="E82" s="348" t="s">
        <v>945</v>
      </c>
      <c r="F82" s="348" t="s">
        <v>946</v>
      </c>
    </row>
    <row r="83" spans="1:6" ht="14.25">
      <c r="A83" s="39" t="s">
        <v>44</v>
      </c>
      <c r="B83" s="38" t="s">
        <v>674</v>
      </c>
      <c r="C83" s="231"/>
      <c r="D83" s="231"/>
      <c r="E83" s="231"/>
      <c r="F83" s="231"/>
    </row>
    <row r="84" spans="1:6" ht="14.25">
      <c r="A84" s="39" t="s">
        <v>675</v>
      </c>
      <c r="B84" s="38" t="s">
        <v>676</v>
      </c>
      <c r="C84" s="231"/>
      <c r="D84" s="231"/>
      <c r="E84" s="231"/>
      <c r="F84" s="231"/>
    </row>
    <row r="85" spans="1:6" ht="14.25">
      <c r="A85" s="39" t="s">
        <v>677</v>
      </c>
      <c r="B85" s="38" t="s">
        <v>678</v>
      </c>
      <c r="C85" s="231"/>
      <c r="D85" s="231"/>
      <c r="E85" s="231"/>
      <c r="F85" s="231"/>
    </row>
    <row r="86" spans="1:6" ht="14.25">
      <c r="A86" s="39" t="s">
        <v>6</v>
      </c>
      <c r="B86" s="38" t="s">
        <v>679</v>
      </c>
      <c r="C86" s="231"/>
      <c r="D86" s="231"/>
      <c r="E86" s="231"/>
      <c r="F86" s="231"/>
    </row>
    <row r="87" spans="1:6" ht="14.25">
      <c r="A87" s="39" t="s">
        <v>7</v>
      </c>
      <c r="B87" s="38" t="s">
        <v>680</v>
      </c>
      <c r="C87" s="231"/>
      <c r="D87" s="231"/>
      <c r="E87" s="231"/>
      <c r="F87" s="231"/>
    </row>
    <row r="88" spans="1:6" ht="14.25">
      <c r="A88" s="39" t="s">
        <v>8</v>
      </c>
      <c r="B88" s="38" t="s">
        <v>681</v>
      </c>
      <c r="C88" s="231"/>
      <c r="D88" s="231"/>
      <c r="E88" s="231"/>
      <c r="F88" s="231"/>
    </row>
    <row r="89" spans="1:6" ht="14.25">
      <c r="A89" s="55" t="s">
        <v>45</v>
      </c>
      <c r="B89" s="66" t="s">
        <v>682</v>
      </c>
      <c r="C89" s="231">
        <f>SUM(C83:C88)</f>
        <v>0</v>
      </c>
      <c r="D89" s="231">
        <f>SUM(D83:D88)</f>
        <v>0</v>
      </c>
      <c r="E89" s="231">
        <f>SUM(E83:E88)</f>
        <v>0</v>
      </c>
      <c r="F89" s="231">
        <f>SUM(F83:F88)</f>
        <v>0</v>
      </c>
    </row>
    <row r="90" spans="1:6" ht="14.25">
      <c r="A90" s="39" t="s">
        <v>47</v>
      </c>
      <c r="B90" s="38" t="s">
        <v>693</v>
      </c>
      <c r="C90" s="231"/>
      <c r="D90" s="231"/>
      <c r="E90" s="231"/>
      <c r="F90" s="231"/>
    </row>
    <row r="91" spans="1:6" ht="14.25">
      <c r="A91" s="39" t="s">
        <v>14</v>
      </c>
      <c r="B91" s="38" t="s">
        <v>694</v>
      </c>
      <c r="C91" s="231"/>
      <c r="D91" s="231"/>
      <c r="E91" s="231"/>
      <c r="F91" s="231"/>
    </row>
    <row r="92" spans="1:6" ht="14.25">
      <c r="A92" s="39" t="s">
        <v>15</v>
      </c>
      <c r="B92" s="38" t="s">
        <v>695</v>
      </c>
      <c r="C92" s="231"/>
      <c r="D92" s="231"/>
      <c r="E92" s="231"/>
      <c r="F92" s="231"/>
    </row>
    <row r="93" spans="1:6" ht="14.25">
      <c r="A93" s="39" t="s">
        <v>16</v>
      </c>
      <c r="B93" s="38" t="s">
        <v>696</v>
      </c>
      <c r="C93" s="231"/>
      <c r="D93" s="231"/>
      <c r="E93" s="231"/>
      <c r="F93" s="231"/>
    </row>
    <row r="94" spans="1:6" ht="14.25">
      <c r="A94" s="39" t="s">
        <v>48</v>
      </c>
      <c r="B94" s="38" t="s">
        <v>711</v>
      </c>
      <c r="C94" s="231"/>
      <c r="D94" s="231"/>
      <c r="E94" s="231"/>
      <c r="F94" s="231"/>
    </row>
    <row r="95" spans="1:6" ht="14.25">
      <c r="A95" s="39" t="s">
        <v>21</v>
      </c>
      <c r="B95" s="38" t="s">
        <v>712</v>
      </c>
      <c r="C95" s="231"/>
      <c r="D95" s="231"/>
      <c r="E95" s="231"/>
      <c r="F95" s="231"/>
    </row>
    <row r="96" spans="1:6" ht="14.25">
      <c r="A96" s="55" t="s">
        <v>49</v>
      </c>
      <c r="B96" s="66" t="s">
        <v>713</v>
      </c>
      <c r="C96" s="231">
        <f>SUM(C90:C95)</f>
        <v>0</v>
      </c>
      <c r="D96" s="231">
        <f>SUM(D90:D95)</f>
        <v>0</v>
      </c>
      <c r="E96" s="231">
        <f>SUM(E90:E95)</f>
        <v>0</v>
      </c>
      <c r="F96" s="231">
        <f>SUM(F90:F95)</f>
        <v>0</v>
      </c>
    </row>
    <row r="97" spans="1:6" ht="14.25">
      <c r="A97" s="35" t="s">
        <v>714</v>
      </c>
      <c r="B97" s="38" t="s">
        <v>715</v>
      </c>
      <c r="C97" s="231">
        <f>SUM('15.egysz.bev.ovi'!C33)</f>
        <v>0</v>
      </c>
      <c r="D97" s="231">
        <f>SUM('15.egysz.bev.ovi'!C33)</f>
        <v>0</v>
      </c>
      <c r="E97" s="231">
        <f>SUM('15.egysz.bev.ovi'!D33)</f>
        <v>200000</v>
      </c>
      <c r="F97" s="231">
        <f>SUM('15.egysz.bev.ovi'!E33)</f>
        <v>233219</v>
      </c>
    </row>
    <row r="98" spans="1:6" ht="14.25">
      <c r="A98" s="35" t="s">
        <v>22</v>
      </c>
      <c r="B98" s="38" t="s">
        <v>716</v>
      </c>
      <c r="C98" s="231"/>
      <c r="D98" s="231">
        <f>SUM('15.egysz.bev.ovi'!C34)</f>
        <v>0</v>
      </c>
      <c r="E98" s="231">
        <f>SUM('15.egysz.bev.ovi'!D34)</f>
        <v>0</v>
      </c>
      <c r="F98" s="231">
        <f>SUM('15.egysz.bev.ovi'!E34)</f>
        <v>0</v>
      </c>
    </row>
    <row r="99" spans="1:6" ht="14.25">
      <c r="A99" s="35" t="s">
        <v>23</v>
      </c>
      <c r="B99" s="38" t="s">
        <v>717</v>
      </c>
      <c r="C99" s="231"/>
      <c r="D99" s="231">
        <f>SUM('15.egysz.bev.ovi'!C35)</f>
        <v>0</v>
      </c>
      <c r="E99" s="231">
        <f>SUM('15.egysz.bev.ovi'!D35)</f>
        <v>0</v>
      </c>
      <c r="F99" s="231">
        <f>SUM('15.egysz.bev.ovi'!E35)</f>
        <v>0</v>
      </c>
    </row>
    <row r="100" spans="1:6" ht="14.25">
      <c r="A100" s="35" t="s">
        <v>24</v>
      </c>
      <c r="B100" s="38" t="s">
        <v>718</v>
      </c>
      <c r="C100" s="231"/>
      <c r="D100" s="231">
        <f>SUM('15.egysz.bev.ovi'!C36)</f>
        <v>0</v>
      </c>
      <c r="E100" s="231">
        <f>SUM('15.egysz.bev.ovi'!D36)</f>
        <v>0</v>
      </c>
      <c r="F100" s="231">
        <f>SUM('15.egysz.bev.ovi'!E36)</f>
        <v>0</v>
      </c>
    </row>
    <row r="101" spans="1:6" ht="14.25">
      <c r="A101" s="35" t="s">
        <v>719</v>
      </c>
      <c r="B101" s="38" t="s">
        <v>720</v>
      </c>
      <c r="C101" s="231"/>
      <c r="D101" s="231">
        <f>SUM('15.egysz.bev.ovi'!C37)</f>
        <v>0</v>
      </c>
      <c r="E101" s="231">
        <f>SUM('15.egysz.bev.ovi'!D37)</f>
        <v>13259000</v>
      </c>
      <c r="F101" s="231">
        <f>SUM('15.egysz.bev.ovi'!E37)</f>
        <v>12528835</v>
      </c>
    </row>
    <row r="102" spans="1:6" ht="14.25">
      <c r="A102" s="35" t="s">
        <v>721</v>
      </c>
      <c r="B102" s="38" t="s">
        <v>722</v>
      </c>
      <c r="C102" s="231"/>
      <c r="D102" s="231">
        <f>SUM('15.egysz.bev.ovi'!C38)</f>
        <v>0</v>
      </c>
      <c r="E102" s="231">
        <f>SUM('15.egysz.bev.ovi'!D38)</f>
        <v>3510000</v>
      </c>
      <c r="F102" s="231">
        <f>SUM('15.egysz.bev.ovi'!E38)</f>
        <v>3348246</v>
      </c>
    </row>
    <row r="103" spans="1:6" ht="14.25">
      <c r="A103" s="35" t="s">
        <v>723</v>
      </c>
      <c r="B103" s="38" t="s">
        <v>724</v>
      </c>
      <c r="C103" s="231"/>
      <c r="D103" s="231">
        <f>SUM('15.egysz.bev.ovi'!C39)</f>
        <v>0</v>
      </c>
      <c r="E103" s="231">
        <f>SUM('15.egysz.bev.ovi'!D39)</f>
        <v>1000</v>
      </c>
      <c r="F103" s="231">
        <f>SUM('15.egysz.bev.ovi'!E39)</f>
        <v>56</v>
      </c>
    </row>
    <row r="104" spans="1:6" ht="14.25">
      <c r="A104" s="35" t="s">
        <v>25</v>
      </c>
      <c r="B104" s="38" t="s">
        <v>725</v>
      </c>
      <c r="C104" s="231">
        <v>31385</v>
      </c>
      <c r="D104" s="231">
        <f>SUM('15.egysz.bev.ovi'!C40)</f>
        <v>0</v>
      </c>
      <c r="E104" s="231">
        <f>SUM('15.egysz.bev.ovi'!D40)</f>
        <v>0</v>
      </c>
      <c r="F104" s="231">
        <f>SUM('15.egysz.bev.ovi'!E40)</f>
        <v>0</v>
      </c>
    </row>
    <row r="105" spans="1:6" ht="14.25">
      <c r="A105" s="35" t="s">
        <v>26</v>
      </c>
      <c r="B105" s="38" t="s">
        <v>726</v>
      </c>
      <c r="C105" s="231"/>
      <c r="D105" s="231">
        <f>SUM('15.egysz.bev.ovi'!C41)</f>
        <v>0</v>
      </c>
      <c r="E105" s="231">
        <f>SUM('15.egysz.bev.ovi'!D41)</f>
        <v>20000</v>
      </c>
      <c r="F105" s="231">
        <f>SUM('15.egysz.bev.ovi'!E41)</f>
        <v>17736</v>
      </c>
    </row>
    <row r="106" spans="1:6" ht="14.25">
      <c r="A106" s="35" t="s">
        <v>27</v>
      </c>
      <c r="B106" s="38" t="s">
        <v>727</v>
      </c>
      <c r="C106" s="231"/>
      <c r="D106" s="231">
        <f>SUM('15.egysz.bev.ovi'!C42)</f>
        <v>0</v>
      </c>
      <c r="E106" s="231">
        <f>SUM('15.egysz.bev.ovi'!D42)</f>
        <v>10000</v>
      </c>
      <c r="F106" s="231">
        <f>SUM('15.egysz.bev.ovi'!E42)</f>
        <v>10000</v>
      </c>
    </row>
    <row r="107" spans="1:6" ht="14.25">
      <c r="A107" s="58" t="s">
        <v>50</v>
      </c>
      <c r="B107" s="66" t="s">
        <v>728</v>
      </c>
      <c r="C107" s="233">
        <f>SUM(C97:C106)</f>
        <v>31385</v>
      </c>
      <c r="D107" s="233">
        <f>SUM('15.egysz.bev.ovi'!C43)</f>
        <v>0</v>
      </c>
      <c r="E107" s="233">
        <f>SUM('15.egysz.bev.ovi'!D43)</f>
        <v>17000000</v>
      </c>
      <c r="F107" s="233">
        <f>SUM('15.egysz.bev.ovi'!E43)</f>
        <v>16138092</v>
      </c>
    </row>
    <row r="108" spans="1:6" ht="14.25">
      <c r="A108" s="35" t="s">
        <v>737</v>
      </c>
      <c r="B108" s="38" t="s">
        <v>738</v>
      </c>
      <c r="C108" s="231"/>
      <c r="D108" s="231"/>
      <c r="E108" s="231"/>
      <c r="F108" s="231"/>
    </row>
    <row r="109" spans="1:6" ht="14.25">
      <c r="A109" s="39" t="s">
        <v>31</v>
      </c>
      <c r="B109" s="38" t="s">
        <v>739</v>
      </c>
      <c r="C109" s="231"/>
      <c r="D109" s="231"/>
      <c r="E109" s="231"/>
      <c r="F109" s="231"/>
    </row>
    <row r="110" spans="1:6" ht="14.25">
      <c r="A110" s="35" t="s">
        <v>32</v>
      </c>
      <c r="B110" s="38" t="s">
        <v>740</v>
      </c>
      <c r="C110" s="231"/>
      <c r="D110" s="231"/>
      <c r="E110" s="231"/>
      <c r="F110" s="231"/>
    </row>
    <row r="111" spans="1:6" ht="14.25">
      <c r="A111" s="55" t="s">
        <v>52</v>
      </c>
      <c r="B111" s="66" t="s">
        <v>741</v>
      </c>
      <c r="C111" s="231">
        <f>SUM(C108:C110)</f>
        <v>0</v>
      </c>
      <c r="D111" s="231">
        <f>SUM(D108:D110)</f>
        <v>0</v>
      </c>
      <c r="E111" s="231">
        <f>SUM(E108:E110)</f>
        <v>0</v>
      </c>
      <c r="F111" s="231">
        <f>SUM(F108:F110)</f>
        <v>0</v>
      </c>
    </row>
    <row r="112" spans="1:6" ht="15">
      <c r="A112" s="332" t="s">
        <v>113</v>
      </c>
      <c r="B112" s="251"/>
      <c r="C112" s="292"/>
      <c r="D112" s="292"/>
      <c r="E112" s="292"/>
      <c r="F112" s="292"/>
    </row>
    <row r="113" spans="1:6" ht="14.25">
      <c r="A113" s="39" t="s">
        <v>683</v>
      </c>
      <c r="B113" s="38" t="s">
        <v>684</v>
      </c>
      <c r="C113" s="231"/>
      <c r="D113" s="231"/>
      <c r="E113" s="231"/>
      <c r="F113" s="231"/>
    </row>
    <row r="114" spans="1:6" ht="14.25">
      <c r="A114" s="39" t="s">
        <v>685</v>
      </c>
      <c r="B114" s="38" t="s">
        <v>686</v>
      </c>
      <c r="C114" s="231"/>
      <c r="D114" s="231"/>
      <c r="E114" s="231"/>
      <c r="F114" s="231"/>
    </row>
    <row r="115" spans="1:6" ht="14.25">
      <c r="A115" s="39" t="s">
        <v>9</v>
      </c>
      <c r="B115" s="38" t="s">
        <v>687</v>
      </c>
      <c r="C115" s="231"/>
      <c r="D115" s="231"/>
      <c r="E115" s="231"/>
      <c r="F115" s="231"/>
    </row>
    <row r="116" spans="1:6" ht="14.25">
      <c r="A116" s="39" t="s">
        <v>10</v>
      </c>
      <c r="B116" s="38" t="s">
        <v>688</v>
      </c>
      <c r="C116" s="231"/>
      <c r="D116" s="231"/>
      <c r="E116" s="231"/>
      <c r="F116" s="231"/>
    </row>
    <row r="117" spans="1:6" ht="14.25">
      <c r="A117" s="39" t="s">
        <v>11</v>
      </c>
      <c r="B117" s="38" t="s">
        <v>689</v>
      </c>
      <c r="C117" s="231"/>
      <c r="D117" s="231"/>
      <c r="E117" s="231"/>
      <c r="F117" s="231"/>
    </row>
    <row r="118" spans="1:6" ht="14.25">
      <c r="A118" s="55" t="s">
        <v>46</v>
      </c>
      <c r="B118" s="66" t="s">
        <v>690</v>
      </c>
      <c r="C118" s="231">
        <f>SUM(C113:C117)</f>
        <v>0</v>
      </c>
      <c r="D118" s="231">
        <f>SUM(D113:D117)</f>
        <v>0</v>
      </c>
      <c r="E118" s="231">
        <f>SUM(E113:E117)</f>
        <v>0</v>
      </c>
      <c r="F118" s="231">
        <f>SUM(F113:F117)</f>
        <v>0</v>
      </c>
    </row>
    <row r="119" spans="1:6" ht="14.25">
      <c r="A119" s="35" t="s">
        <v>28</v>
      </c>
      <c r="B119" s="38" t="s">
        <v>729</v>
      </c>
      <c r="C119" s="231"/>
      <c r="D119" s="231"/>
      <c r="E119" s="231"/>
      <c r="F119" s="231"/>
    </row>
    <row r="120" spans="1:6" ht="14.25">
      <c r="A120" s="35" t="s">
        <v>29</v>
      </c>
      <c r="B120" s="38" t="s">
        <v>730</v>
      </c>
      <c r="C120" s="231"/>
      <c r="D120" s="231"/>
      <c r="E120" s="231"/>
      <c r="F120" s="231"/>
    </row>
    <row r="121" spans="1:6" ht="14.25">
      <c r="A121" s="35" t="s">
        <v>731</v>
      </c>
      <c r="B121" s="38" t="s">
        <v>732</v>
      </c>
      <c r="C121" s="231"/>
      <c r="D121" s="231"/>
      <c r="E121" s="231"/>
      <c r="F121" s="231"/>
    </row>
    <row r="122" spans="1:6" ht="14.25">
      <c r="A122" s="35" t="s">
        <v>30</v>
      </c>
      <c r="B122" s="38" t="s">
        <v>733</v>
      </c>
      <c r="C122" s="231"/>
      <c r="D122" s="231"/>
      <c r="E122" s="231"/>
      <c r="F122" s="231"/>
    </row>
    <row r="123" spans="1:6" ht="14.25">
      <c r="A123" s="35" t="s">
        <v>734</v>
      </c>
      <c r="B123" s="38" t="s">
        <v>735</v>
      </c>
      <c r="C123" s="231"/>
      <c r="D123" s="231"/>
      <c r="E123" s="231"/>
      <c r="F123" s="231"/>
    </row>
    <row r="124" spans="1:6" ht="14.25">
      <c r="A124" s="55" t="s">
        <v>51</v>
      </c>
      <c r="B124" s="66" t="s">
        <v>736</v>
      </c>
      <c r="C124" s="231">
        <f>SUM(C119:C123)</f>
        <v>0</v>
      </c>
      <c r="D124" s="231">
        <f>SUM(D119:D123)</f>
        <v>0</v>
      </c>
      <c r="E124" s="231">
        <f>SUM(E119:E123)</f>
        <v>0</v>
      </c>
      <c r="F124" s="231">
        <f>SUM(F119:F123)</f>
        <v>0</v>
      </c>
    </row>
    <row r="125" spans="1:6" ht="14.25">
      <c r="A125" s="35" t="s">
        <v>742</v>
      </c>
      <c r="B125" s="38" t="s">
        <v>743</v>
      </c>
      <c r="C125" s="231"/>
      <c r="D125" s="231"/>
      <c r="E125" s="231"/>
      <c r="F125" s="231"/>
    </row>
    <row r="126" spans="1:6" ht="14.25">
      <c r="A126" s="39" t="s">
        <v>33</v>
      </c>
      <c r="B126" s="38" t="s">
        <v>744</v>
      </c>
      <c r="C126" s="231"/>
      <c r="D126" s="231"/>
      <c r="E126" s="231"/>
      <c r="F126" s="231"/>
    </row>
    <row r="127" spans="1:6" ht="14.25">
      <c r="A127" s="35" t="s">
        <v>34</v>
      </c>
      <c r="B127" s="38" t="s">
        <v>745</v>
      </c>
      <c r="C127" s="231"/>
      <c r="D127" s="231"/>
      <c r="E127" s="231"/>
      <c r="F127" s="231"/>
    </row>
    <row r="128" spans="1:6" ht="14.25">
      <c r="A128" s="55" t="s">
        <v>54</v>
      </c>
      <c r="B128" s="66" t="s">
        <v>746</v>
      </c>
      <c r="C128" s="231">
        <f>SUM(C125:C127)</f>
        <v>0</v>
      </c>
      <c r="D128" s="231">
        <f>SUM(D125:D127)</f>
        <v>0</v>
      </c>
      <c r="E128" s="231">
        <f>SUM(E125:E127)</f>
        <v>0</v>
      </c>
      <c r="F128" s="231">
        <f>SUM(F125:F127)</f>
        <v>0</v>
      </c>
    </row>
    <row r="129" spans="1:6" ht="15">
      <c r="A129" s="332" t="s">
        <v>112</v>
      </c>
      <c r="B129" s="251"/>
      <c r="C129" s="292"/>
      <c r="D129" s="292"/>
      <c r="E129" s="292"/>
      <c r="F129" s="292"/>
    </row>
    <row r="130" spans="1:6" ht="15">
      <c r="A130" s="224" t="s">
        <v>53</v>
      </c>
      <c r="B130" s="67" t="s">
        <v>747</v>
      </c>
      <c r="C130" s="235">
        <f>SUM(C89+C96+C107+C111+C118+C124+C128)</f>
        <v>31385</v>
      </c>
      <c r="D130" s="235">
        <f>SUM(D89+D96+D107+D111+D118+D124+D128)</f>
        <v>0</v>
      </c>
      <c r="E130" s="235">
        <f>SUM(E89+E96+E107+E111+E118+E124+E128)</f>
        <v>17000000</v>
      </c>
      <c r="F130" s="235">
        <f>SUM(F89+F96+F107+F111+F118+F124+F128)</f>
        <v>16138092</v>
      </c>
    </row>
    <row r="131" spans="1:6" ht="15">
      <c r="A131" s="225" t="s">
        <v>164</v>
      </c>
      <c r="B131" s="226"/>
      <c r="C131" s="236"/>
      <c r="D131" s="236"/>
      <c r="E131" s="236"/>
      <c r="F131" s="236"/>
    </row>
    <row r="132" spans="1:6" ht="15">
      <c r="A132" s="225" t="s">
        <v>165</v>
      </c>
      <c r="B132" s="226"/>
      <c r="C132" s="236"/>
      <c r="D132" s="236"/>
      <c r="E132" s="236"/>
      <c r="F132" s="236"/>
    </row>
    <row r="133" spans="1:6" ht="14.25">
      <c r="A133" s="42" t="s">
        <v>55</v>
      </c>
      <c r="B133" s="51" t="s">
        <v>752</v>
      </c>
      <c r="C133" s="231"/>
      <c r="D133" s="231"/>
      <c r="E133" s="231"/>
      <c r="F133" s="231"/>
    </row>
    <row r="134" spans="1:6" ht="14.25">
      <c r="A134" s="73" t="s">
        <v>56</v>
      </c>
      <c r="B134" s="51" t="s">
        <v>759</v>
      </c>
      <c r="C134" s="231"/>
      <c r="D134" s="231"/>
      <c r="E134" s="231"/>
      <c r="F134" s="231"/>
    </row>
    <row r="135" spans="1:6" ht="14.25">
      <c r="A135" s="39" t="s">
        <v>162</v>
      </c>
      <c r="B135" s="39" t="s">
        <v>760</v>
      </c>
      <c r="C135" s="231">
        <v>639654</v>
      </c>
      <c r="D135" s="231">
        <f>SUM('15.egysz.bev.ovi'!C79)</f>
        <v>410737</v>
      </c>
      <c r="E135" s="231">
        <f>SUM('15.egysz.bev.ovi'!D79)</f>
        <v>410737</v>
      </c>
      <c r="F135" s="231">
        <f>SUM('15.egysz.bev.ovi'!E79)</f>
        <v>410737</v>
      </c>
    </row>
    <row r="136" spans="1:6" ht="14.25">
      <c r="A136" s="39" t="s">
        <v>163</v>
      </c>
      <c r="B136" s="39" t="s">
        <v>760</v>
      </c>
      <c r="C136" s="231"/>
      <c r="D136" s="231">
        <f>SUM('15.egysz.bev.ovi'!C80)</f>
        <v>0</v>
      </c>
      <c r="E136" s="231">
        <f>SUM('15.egysz.bev.ovi'!D80)</f>
        <v>0</v>
      </c>
      <c r="F136" s="231">
        <f>SUM('15.egysz.bev.ovi'!E80)</f>
        <v>0</v>
      </c>
    </row>
    <row r="137" spans="1:6" ht="14.25">
      <c r="A137" s="39" t="s">
        <v>160</v>
      </c>
      <c r="B137" s="39" t="s">
        <v>761</v>
      </c>
      <c r="C137" s="231"/>
      <c r="D137" s="231">
        <f>SUM('15.egysz.bev.ovi'!C81)</f>
        <v>0</v>
      </c>
      <c r="E137" s="231">
        <f>SUM('15.egysz.bev.ovi'!D81)</f>
        <v>0</v>
      </c>
      <c r="F137" s="231">
        <f>SUM('15.egysz.bev.ovi'!E81)</f>
        <v>0</v>
      </c>
    </row>
    <row r="138" spans="1:6" ht="14.25">
      <c r="A138" s="39" t="s">
        <v>161</v>
      </c>
      <c r="B138" s="39" t="s">
        <v>761</v>
      </c>
      <c r="C138" s="231"/>
      <c r="D138" s="231">
        <f>SUM('15.egysz.bev.ovi'!C82)</f>
        <v>0</v>
      </c>
      <c r="E138" s="231">
        <f>SUM('15.egysz.bev.ovi'!D82)</f>
        <v>0</v>
      </c>
      <c r="F138" s="231">
        <f>SUM('15.egysz.bev.ovi'!E82)</f>
        <v>0</v>
      </c>
    </row>
    <row r="139" spans="1:6" ht="14.25">
      <c r="A139" s="51" t="s">
        <v>57</v>
      </c>
      <c r="B139" s="51" t="s">
        <v>762</v>
      </c>
      <c r="C139" s="56">
        <f>SUM(C135:C138)</f>
        <v>639654</v>
      </c>
      <c r="D139" s="233">
        <f>SUM(D135:D138)</f>
        <v>410737</v>
      </c>
      <c r="E139" s="233">
        <f>SUM(E135:E138)</f>
        <v>410737</v>
      </c>
      <c r="F139" s="233">
        <f>SUM(F135:F138)</f>
        <v>410737</v>
      </c>
    </row>
    <row r="140" spans="1:6" ht="14.25">
      <c r="A140" s="71" t="s">
        <v>763</v>
      </c>
      <c r="B140" s="39" t="s">
        <v>764</v>
      </c>
      <c r="C140" s="231"/>
      <c r="D140" s="231">
        <f>SUM('15.egysz.bev.ovi'!C84)</f>
        <v>0</v>
      </c>
      <c r="E140" s="231">
        <f>SUM('15.egysz.bev.ovi'!D84)</f>
        <v>0</v>
      </c>
      <c r="F140" s="231">
        <f>SUM('15.egysz.bev.ovi'!E84)</f>
        <v>0</v>
      </c>
    </row>
    <row r="141" spans="1:6" ht="14.25">
      <c r="A141" s="71" t="s">
        <v>765</v>
      </c>
      <c r="B141" s="39" t="s">
        <v>766</v>
      </c>
      <c r="C141" s="231"/>
      <c r="D141" s="231">
        <f>SUM('15.egysz.bev.ovi'!C85)</f>
        <v>0</v>
      </c>
      <c r="E141" s="231">
        <f>SUM('15.egysz.bev.ovi'!D85)</f>
        <v>0</v>
      </c>
      <c r="F141" s="231">
        <f>SUM('15.egysz.bev.ovi'!E85)</f>
        <v>0</v>
      </c>
    </row>
    <row r="142" spans="1:6" ht="14.25">
      <c r="A142" s="71" t="s">
        <v>767</v>
      </c>
      <c r="B142" s="39" t="s">
        <v>768</v>
      </c>
      <c r="C142" s="231">
        <v>112357183</v>
      </c>
      <c r="D142" s="231">
        <f>SUM('15.egysz.bev.ovi'!C86)</f>
        <v>172865463</v>
      </c>
      <c r="E142" s="231">
        <f>SUM('15.egysz.bev.ovi'!D86)</f>
        <v>172865463</v>
      </c>
      <c r="F142" s="231">
        <f>SUM('15.egysz.bev.ovi'!E86)</f>
        <v>167854612</v>
      </c>
    </row>
    <row r="143" spans="1:6" ht="14.25">
      <c r="A143" s="71" t="s">
        <v>769</v>
      </c>
      <c r="B143" s="39" t="s">
        <v>770</v>
      </c>
      <c r="C143" s="231"/>
      <c r="D143" s="231">
        <f>SUM('15.egysz.bev.ovi'!C87)</f>
        <v>0</v>
      </c>
      <c r="E143" s="231">
        <f>SUM('15.egysz.bev.ovi'!D87)</f>
        <v>0</v>
      </c>
      <c r="F143" s="231">
        <f>SUM('15.egysz.bev.ovi'!E87)</f>
        <v>0</v>
      </c>
    </row>
    <row r="144" spans="1:6" ht="14.25">
      <c r="A144" s="35" t="s">
        <v>39</v>
      </c>
      <c r="B144" s="39" t="s">
        <v>771</v>
      </c>
      <c r="C144" s="231"/>
      <c r="D144" s="231">
        <f>SUM('15.egysz.bev.ovi'!C88)</f>
        <v>0</v>
      </c>
      <c r="E144" s="231">
        <f>SUM('15.egysz.bev.ovi'!D88)</f>
        <v>0</v>
      </c>
      <c r="F144" s="231">
        <f>SUM('15.egysz.bev.ovi'!E88)</f>
        <v>0</v>
      </c>
    </row>
    <row r="145" spans="1:6" ht="14.25">
      <c r="A145" s="42" t="s">
        <v>58</v>
      </c>
      <c r="B145" s="51" t="s">
        <v>773</v>
      </c>
      <c r="C145" s="56">
        <f>SUM(C133+C134+C139+C140+C141+C142+C143+C144)</f>
        <v>112996837</v>
      </c>
      <c r="D145" s="233">
        <f>SUM('15.egysz.bev.ovi'!C89)</f>
        <v>173276200</v>
      </c>
      <c r="E145" s="233">
        <f>SUM('15.egysz.bev.ovi'!D89)</f>
        <v>173276200</v>
      </c>
      <c r="F145" s="233">
        <f>SUM('15.egysz.bev.ovi'!E89)</f>
        <v>168265349</v>
      </c>
    </row>
    <row r="146" spans="1:6" ht="14.25">
      <c r="A146" s="35" t="s">
        <v>774</v>
      </c>
      <c r="B146" s="39" t="s">
        <v>775</v>
      </c>
      <c r="C146" s="231"/>
      <c r="D146" s="231">
        <f>SUM('15.egysz.bev.ovi'!C90)</f>
        <v>0</v>
      </c>
      <c r="E146" s="231">
        <f>SUM('15.egysz.bev.ovi'!D90)</f>
        <v>0</v>
      </c>
      <c r="F146" s="231">
        <f>SUM('15.egysz.bev.ovi'!E90)</f>
        <v>0</v>
      </c>
    </row>
    <row r="147" spans="1:6" ht="14.25">
      <c r="A147" s="35" t="s">
        <v>776</v>
      </c>
      <c r="B147" s="39" t="s">
        <v>777</v>
      </c>
      <c r="C147" s="231"/>
      <c r="D147" s="231">
        <f>SUM('15.egysz.bev.ovi'!C91)</f>
        <v>0</v>
      </c>
      <c r="E147" s="231">
        <f>SUM('15.egysz.bev.ovi'!D91)</f>
        <v>0</v>
      </c>
      <c r="F147" s="231">
        <f>SUM('15.egysz.bev.ovi'!E91)</f>
        <v>0</v>
      </c>
    </row>
    <row r="148" spans="1:6" ht="14.25">
      <c r="A148" s="71" t="s">
        <v>778</v>
      </c>
      <c r="B148" s="39" t="s">
        <v>779</v>
      </c>
      <c r="C148" s="231"/>
      <c r="D148" s="231">
        <f>SUM('15.egysz.bev.ovi'!C92)</f>
        <v>0</v>
      </c>
      <c r="E148" s="231">
        <f>SUM('15.egysz.bev.ovi'!D92)</f>
        <v>0</v>
      </c>
      <c r="F148" s="231">
        <f>SUM('15.egysz.bev.ovi'!E92)</f>
        <v>0</v>
      </c>
    </row>
    <row r="149" spans="1:6" ht="14.25">
      <c r="A149" s="71" t="s">
        <v>40</v>
      </c>
      <c r="B149" s="39" t="s">
        <v>780</v>
      </c>
      <c r="C149" s="231"/>
      <c r="D149" s="231">
        <f>SUM('15.egysz.bev.ovi'!C93)</f>
        <v>0</v>
      </c>
      <c r="E149" s="231">
        <f>SUM('15.egysz.bev.ovi'!D93)</f>
        <v>0</v>
      </c>
      <c r="F149" s="231">
        <f>SUM('15.egysz.bev.ovi'!E93)</f>
        <v>0</v>
      </c>
    </row>
    <row r="150" spans="1:6" ht="14.25">
      <c r="A150" s="73" t="s">
        <v>59</v>
      </c>
      <c r="B150" s="51" t="s">
        <v>781</v>
      </c>
      <c r="C150" s="231"/>
      <c r="D150" s="231">
        <f>SUM('15.egysz.bev.ovi'!C94)</f>
        <v>0</v>
      </c>
      <c r="E150" s="231">
        <f>SUM('15.egysz.bev.ovi'!D94)</f>
        <v>0</v>
      </c>
      <c r="F150" s="231">
        <f>SUM('15.egysz.bev.ovi'!E94)</f>
        <v>0</v>
      </c>
    </row>
    <row r="151" spans="1:6" ht="14.25">
      <c r="A151" s="42" t="s">
        <v>782</v>
      </c>
      <c r="B151" s="51" t="s">
        <v>783</v>
      </c>
      <c r="C151" s="231"/>
      <c r="D151" s="231">
        <f>SUM('15.egysz.bev.ovi'!C95)</f>
        <v>0</v>
      </c>
      <c r="E151" s="231">
        <f>SUM('15.egysz.bev.ovi'!D95)</f>
        <v>0</v>
      </c>
      <c r="F151" s="231">
        <f>SUM('15.egysz.bev.ovi'!E95)</f>
        <v>0</v>
      </c>
    </row>
    <row r="152" spans="1:6" ht="15">
      <c r="A152" s="431" t="s">
        <v>60</v>
      </c>
      <c r="B152" s="432" t="s">
        <v>784</v>
      </c>
      <c r="C152" s="445">
        <f>SUM(C145+C150+C151)</f>
        <v>112996837</v>
      </c>
      <c r="D152" s="450">
        <f>SUM('15.egysz.bev.ovi'!C96)</f>
        <v>173276200</v>
      </c>
      <c r="E152" s="450">
        <f>SUM('15.egysz.bev.ovi'!D96)</f>
        <v>173276200</v>
      </c>
      <c r="F152" s="450">
        <f>SUM('15.egysz.bev.ovi'!E96)</f>
        <v>168265349</v>
      </c>
    </row>
    <row r="153" spans="1:6" ht="15">
      <c r="A153" s="434" t="s">
        <v>42</v>
      </c>
      <c r="B153" s="437"/>
      <c r="C153" s="385">
        <f>SUM(C130+C152)</f>
        <v>113028222</v>
      </c>
      <c r="D153" s="369">
        <f>SUM('15.egysz.bev.ovi'!C97)</f>
        <v>173276200</v>
      </c>
      <c r="E153" s="369">
        <f>SUM('15.egysz.bev.ovi'!D97)</f>
        <v>190276200</v>
      </c>
      <c r="F153" s="369">
        <f>SUM('15.egysz.bev.ovi'!E97)</f>
        <v>184142430</v>
      </c>
    </row>
  </sheetData>
  <sheetProtection/>
  <mergeCells count="2">
    <mergeCell ref="A2:F2"/>
    <mergeCell ref="A3:F3"/>
  </mergeCells>
  <printOptions/>
  <pageMargins left="0.25" right="0.25" top="0.75" bottom="0.75" header="0.3" footer="0.3"/>
  <pageSetup horizontalDpi="600" verticalDpi="600" orientation="portrait" paperSize="9" scale="59" r:id="rId1"/>
  <rowBreaks count="1" manualBreakCount="1">
    <brk id="81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4"/>
  <sheetViews>
    <sheetView zoomScalePageLayoutView="0" workbookViewId="0" topLeftCell="A136">
      <selection activeCell="E144" sqref="E144"/>
    </sheetView>
  </sheetViews>
  <sheetFormatPr defaultColWidth="9.140625" defaultRowHeight="15"/>
  <cols>
    <col min="1" max="1" width="101.28125" style="44" customWidth="1"/>
    <col min="2" max="2" width="10.28125" style="44" customWidth="1"/>
    <col min="3" max="3" width="17.421875" style="44" customWidth="1"/>
    <col min="4" max="4" width="15.8515625" style="44" customWidth="1"/>
    <col min="5" max="5" width="12.421875" style="44" customWidth="1"/>
    <col min="6" max="6" width="11.140625" style="44" customWidth="1"/>
    <col min="7" max="7" width="9.8515625" style="44" bestFit="1" customWidth="1"/>
    <col min="8" max="16384" width="9.140625" style="44" customWidth="1"/>
  </cols>
  <sheetData>
    <row r="1" spans="1:6" ht="14.25">
      <c r="A1" s="336" t="s">
        <v>370</v>
      </c>
      <c r="B1" s="32"/>
      <c r="C1" s="32"/>
      <c r="D1" s="32"/>
      <c r="E1" s="32"/>
      <c r="F1" s="32"/>
    </row>
    <row r="2" spans="1:6" ht="26.25" customHeight="1">
      <c r="A2" s="518" t="s">
        <v>939</v>
      </c>
      <c r="B2" s="519"/>
      <c r="C2" s="519"/>
      <c r="D2" s="519"/>
      <c r="E2" s="519"/>
      <c r="F2" s="467"/>
    </row>
    <row r="3" spans="1:6" ht="30" customHeight="1">
      <c r="A3" s="469" t="s">
        <v>195</v>
      </c>
      <c r="B3" s="466"/>
      <c r="C3" s="466"/>
      <c r="D3" s="466"/>
      <c r="E3" s="466"/>
      <c r="F3" s="467"/>
    </row>
    <row r="5" ht="14.25">
      <c r="A5" s="46" t="s">
        <v>210</v>
      </c>
    </row>
    <row r="6" spans="1:6" ht="48.75" customHeight="1">
      <c r="A6" s="211" t="s">
        <v>480</v>
      </c>
      <c r="B6" s="172" t="s">
        <v>481</v>
      </c>
      <c r="C6" s="337" t="s">
        <v>904</v>
      </c>
      <c r="D6" s="337" t="s">
        <v>266</v>
      </c>
      <c r="E6" s="337" t="s">
        <v>945</v>
      </c>
      <c r="F6" s="337" t="s">
        <v>946</v>
      </c>
    </row>
    <row r="7" spans="1:6" ht="14.25">
      <c r="A7" s="177" t="s">
        <v>785</v>
      </c>
      <c r="B7" s="176" t="s">
        <v>507</v>
      </c>
      <c r="C7" s="48">
        <v>53335091</v>
      </c>
      <c r="D7" s="48">
        <f>SUM('2.Hiv.kiad.'!I20)</f>
        <v>66808488</v>
      </c>
      <c r="E7" s="48">
        <f>SUM('2.Hiv.kiad.'!J20)</f>
        <v>65108488</v>
      </c>
      <c r="F7" s="48">
        <f>SUM('2.Hiv.kiad.'!K20)</f>
        <v>64385932</v>
      </c>
    </row>
    <row r="8" spans="1:6" ht="14.25">
      <c r="A8" s="178" t="s">
        <v>786</v>
      </c>
      <c r="B8" s="176" t="s">
        <v>514</v>
      </c>
      <c r="C8" s="231">
        <v>3342242</v>
      </c>
      <c r="D8" s="48">
        <f>SUM('2.Hiv.kiad.'!I24)</f>
        <v>2700000</v>
      </c>
      <c r="E8" s="48">
        <f>SUM('2.Hiv.kiad.'!J24)</f>
        <v>4400000</v>
      </c>
      <c r="F8" s="48">
        <f>SUM('2.Hiv.kiad.'!K24)</f>
        <v>4391732</v>
      </c>
    </row>
    <row r="9" spans="1:6" ht="14.25">
      <c r="A9" s="52" t="s">
        <v>2</v>
      </c>
      <c r="B9" s="53" t="s">
        <v>515</v>
      </c>
      <c r="C9" s="56">
        <f>SUM(C7:C8)</f>
        <v>56677333</v>
      </c>
      <c r="D9" s="56">
        <f>SUM(D7:D8)</f>
        <v>69508488</v>
      </c>
      <c r="E9" s="56">
        <f>SUM(E7:E8)</f>
        <v>69508488</v>
      </c>
      <c r="F9" s="56">
        <f>SUM(F7:F8)</f>
        <v>68777664</v>
      </c>
    </row>
    <row r="10" spans="1:6" ht="14.25">
      <c r="A10" s="55" t="s">
        <v>848</v>
      </c>
      <c r="B10" s="53" t="s">
        <v>516</v>
      </c>
      <c r="C10" s="56">
        <v>15728071</v>
      </c>
      <c r="D10" s="56">
        <f>SUM('2.Hiv.kiad.'!I26)</f>
        <v>14587867</v>
      </c>
      <c r="E10" s="56">
        <f>SUM('2.Hiv.kiad.'!J26)</f>
        <v>14587867</v>
      </c>
      <c r="F10" s="56">
        <f>SUM('2.Hiv.kiad.'!K26)</f>
        <v>13832063</v>
      </c>
    </row>
    <row r="11" spans="1:6" ht="14.25">
      <c r="A11" s="178" t="s">
        <v>787</v>
      </c>
      <c r="B11" s="176" t="s">
        <v>523</v>
      </c>
      <c r="C11" s="231">
        <v>2880991</v>
      </c>
      <c r="D11" s="48">
        <f>SUM('2.Hiv.kiad.'!I30)</f>
        <v>3100000</v>
      </c>
      <c r="E11" s="48">
        <f>SUM('2.Hiv.kiad.'!J30)</f>
        <v>3100000</v>
      </c>
      <c r="F11" s="48">
        <f>SUM('2.Hiv.kiad.'!K30)</f>
        <v>2525201</v>
      </c>
    </row>
    <row r="12" spans="1:6" ht="14.25">
      <c r="A12" s="178" t="s">
        <v>3</v>
      </c>
      <c r="B12" s="176" t="s">
        <v>528</v>
      </c>
      <c r="C12" s="231">
        <v>2840924</v>
      </c>
      <c r="D12" s="48">
        <f>SUM('2.Hiv.kiad.'!I33)</f>
        <v>2500000</v>
      </c>
      <c r="E12" s="48">
        <f>SUM('2.Hiv.kiad.'!J33)</f>
        <v>2450000</v>
      </c>
      <c r="F12" s="48">
        <f>SUM('2.Hiv.kiad.'!K33)</f>
        <v>1726248</v>
      </c>
    </row>
    <row r="13" spans="1:6" ht="14.25">
      <c r="A13" s="178" t="s">
        <v>788</v>
      </c>
      <c r="B13" s="176" t="s">
        <v>540</v>
      </c>
      <c r="C13" s="231">
        <v>10891035</v>
      </c>
      <c r="D13" s="48">
        <f>SUM('2.Hiv.kiad.'!I41)</f>
        <v>11000000</v>
      </c>
      <c r="E13" s="48">
        <f>SUM('2.Hiv.kiad.'!J41)</f>
        <v>11050000</v>
      </c>
      <c r="F13" s="48">
        <f>SUM('2.Hiv.kiad.'!K41)</f>
        <v>8879791</v>
      </c>
    </row>
    <row r="14" spans="1:6" ht="14.25">
      <c r="A14" s="178" t="s">
        <v>789</v>
      </c>
      <c r="B14" s="176" t="s">
        <v>545</v>
      </c>
      <c r="C14" s="231">
        <v>235510</v>
      </c>
      <c r="D14" s="48">
        <f>SUM('2.Hiv.kiad.'!I44)</f>
        <v>300000</v>
      </c>
      <c r="E14" s="48">
        <f>SUM('2.Hiv.kiad.'!J44)</f>
        <v>664295</v>
      </c>
      <c r="F14" s="48">
        <f>SUM('2.Hiv.kiad.'!K44)</f>
        <v>249377</v>
      </c>
    </row>
    <row r="15" spans="1:6" ht="14.25">
      <c r="A15" s="178" t="s">
        <v>790</v>
      </c>
      <c r="B15" s="176" t="s">
        <v>554</v>
      </c>
      <c r="C15" s="231">
        <v>2641232</v>
      </c>
      <c r="D15" s="48">
        <f>SUM('2.Hiv.kiad.'!I50)</f>
        <v>4763000</v>
      </c>
      <c r="E15" s="48">
        <f>SUM('2.Hiv.kiad.'!J50)</f>
        <v>4763000</v>
      </c>
      <c r="F15" s="48">
        <f>SUM('2.Hiv.kiad.'!K50)</f>
        <v>2280594</v>
      </c>
    </row>
    <row r="16" spans="1:6" ht="14.25">
      <c r="A16" s="55" t="s">
        <v>791</v>
      </c>
      <c r="B16" s="53" t="s">
        <v>555</v>
      </c>
      <c r="C16" s="56">
        <f>C11+C12+C13+C14+C15</f>
        <v>19489692</v>
      </c>
      <c r="D16" s="56">
        <f>SUM(D11:D15)</f>
        <v>21663000</v>
      </c>
      <c r="E16" s="56">
        <f>SUM(E11:E15)</f>
        <v>22027295</v>
      </c>
      <c r="F16" s="56">
        <f>SUM(F11:F15)</f>
        <v>15661211</v>
      </c>
    </row>
    <row r="17" spans="1:6" ht="14.25">
      <c r="A17" s="181" t="s">
        <v>556</v>
      </c>
      <c r="B17" s="176" t="s">
        <v>557</v>
      </c>
      <c r="C17" s="231"/>
      <c r="D17" s="48"/>
      <c r="E17" s="48"/>
      <c r="F17" s="231"/>
    </row>
    <row r="18" spans="1:6" ht="14.25">
      <c r="A18" s="181" t="s">
        <v>792</v>
      </c>
      <c r="B18" s="176" t="s">
        <v>558</v>
      </c>
      <c r="C18" s="231"/>
      <c r="D18" s="48"/>
      <c r="E18" s="48"/>
      <c r="F18" s="231"/>
    </row>
    <row r="19" spans="1:6" ht="14.25">
      <c r="A19" s="182" t="s">
        <v>854</v>
      </c>
      <c r="B19" s="176" t="s">
        <v>559</v>
      </c>
      <c r="C19" s="231"/>
      <c r="D19" s="48"/>
      <c r="E19" s="48"/>
      <c r="F19" s="231"/>
    </row>
    <row r="20" spans="1:6" ht="14.25">
      <c r="A20" s="182" t="s">
        <v>855</v>
      </c>
      <c r="B20" s="176" t="s">
        <v>560</v>
      </c>
      <c r="C20" s="231"/>
      <c r="D20" s="48"/>
      <c r="E20" s="48"/>
      <c r="F20" s="231"/>
    </row>
    <row r="21" spans="1:6" ht="14.25">
      <c r="A21" s="182" t="s">
        <v>856</v>
      </c>
      <c r="B21" s="176" t="s">
        <v>561</v>
      </c>
      <c r="C21" s="231"/>
      <c r="D21" s="48"/>
      <c r="E21" s="48"/>
      <c r="F21" s="231"/>
    </row>
    <row r="22" spans="1:6" ht="14.25">
      <c r="A22" s="181" t="s">
        <v>857</v>
      </c>
      <c r="B22" s="176" t="s">
        <v>562</v>
      </c>
      <c r="C22" s="231"/>
      <c r="D22" s="48"/>
      <c r="E22" s="48"/>
      <c r="F22" s="231"/>
    </row>
    <row r="23" spans="1:6" ht="14.25">
      <c r="A23" s="181" t="s">
        <v>858</v>
      </c>
      <c r="B23" s="176" t="s">
        <v>563</v>
      </c>
      <c r="C23" s="231"/>
      <c r="D23" s="48"/>
      <c r="E23" s="48"/>
      <c r="F23" s="231"/>
    </row>
    <row r="24" spans="1:6" ht="14.25">
      <c r="A24" s="181" t="s">
        <v>859</v>
      </c>
      <c r="B24" s="176" t="s">
        <v>564</v>
      </c>
      <c r="C24" s="231"/>
      <c r="D24" s="48"/>
      <c r="E24" s="48"/>
      <c r="F24" s="231"/>
    </row>
    <row r="25" spans="1:6" ht="14.25">
      <c r="A25" s="58" t="s">
        <v>821</v>
      </c>
      <c r="B25" s="53" t="s">
        <v>565</v>
      </c>
      <c r="C25" s="56">
        <f>C21+C23+C24</f>
        <v>0</v>
      </c>
      <c r="D25" s="56">
        <f>SUM(D17:D24)</f>
        <v>0</v>
      </c>
      <c r="E25" s="56">
        <f>SUM(E17:E24)</f>
        <v>0</v>
      </c>
      <c r="F25" s="56">
        <f>F21+F23+F24</f>
        <v>0</v>
      </c>
    </row>
    <row r="26" spans="1:6" ht="14.25">
      <c r="A26" s="183" t="s">
        <v>860</v>
      </c>
      <c r="B26" s="176" t="s">
        <v>566</v>
      </c>
      <c r="C26" s="231"/>
      <c r="D26" s="48"/>
      <c r="E26" s="48"/>
      <c r="F26" s="231"/>
    </row>
    <row r="27" spans="1:6" ht="14.25">
      <c r="A27" s="183" t="s">
        <v>567</v>
      </c>
      <c r="B27" s="176" t="s">
        <v>568</v>
      </c>
      <c r="C27" s="231"/>
      <c r="D27" s="48"/>
      <c r="E27" s="48"/>
      <c r="F27" s="231"/>
    </row>
    <row r="28" spans="1:6" ht="14.25">
      <c r="A28" s="183" t="s">
        <v>569</v>
      </c>
      <c r="B28" s="176" t="s">
        <v>570</v>
      </c>
      <c r="C28" s="231"/>
      <c r="D28" s="48"/>
      <c r="E28" s="48"/>
      <c r="F28" s="231"/>
    </row>
    <row r="29" spans="1:6" ht="14.25">
      <c r="A29" s="183" t="s">
        <v>822</v>
      </c>
      <c r="B29" s="176" t="s">
        <v>571</v>
      </c>
      <c r="C29" s="231"/>
      <c r="D29" s="48"/>
      <c r="E29" s="48"/>
      <c r="F29" s="231"/>
    </row>
    <row r="30" spans="1:6" ht="14.25">
      <c r="A30" s="183" t="s">
        <v>861</v>
      </c>
      <c r="B30" s="176" t="s">
        <v>572</v>
      </c>
      <c r="C30" s="231"/>
      <c r="D30" s="48"/>
      <c r="E30" s="48"/>
      <c r="F30" s="231"/>
    </row>
    <row r="31" spans="1:6" ht="14.25">
      <c r="A31" s="183" t="s">
        <v>824</v>
      </c>
      <c r="B31" s="176" t="s">
        <v>573</v>
      </c>
      <c r="C31" s="231">
        <v>1750284</v>
      </c>
      <c r="D31" s="48">
        <v>2000000</v>
      </c>
      <c r="E31" s="48">
        <v>2000000</v>
      </c>
      <c r="F31" s="231">
        <v>0</v>
      </c>
    </row>
    <row r="32" spans="1:6" ht="14.25">
      <c r="A32" s="183" t="s">
        <v>862</v>
      </c>
      <c r="B32" s="176" t="s">
        <v>574</v>
      </c>
      <c r="C32" s="231"/>
      <c r="D32" s="48"/>
      <c r="E32" s="48"/>
      <c r="F32" s="231"/>
    </row>
    <row r="33" spans="1:6" ht="14.25">
      <c r="A33" s="183" t="s">
        <v>863</v>
      </c>
      <c r="B33" s="176" t="s">
        <v>575</v>
      </c>
      <c r="C33" s="231"/>
      <c r="D33" s="48"/>
      <c r="E33" s="48"/>
      <c r="F33" s="231"/>
    </row>
    <row r="34" spans="1:6" ht="14.25">
      <c r="A34" s="183" t="s">
        <v>576</v>
      </c>
      <c r="B34" s="176" t="s">
        <v>577</v>
      </c>
      <c r="C34" s="231"/>
      <c r="D34" s="48"/>
      <c r="E34" s="48"/>
      <c r="F34" s="231"/>
    </row>
    <row r="35" spans="1:6" ht="14.25">
      <c r="A35" s="184" t="s">
        <v>578</v>
      </c>
      <c r="B35" s="176" t="s">
        <v>579</v>
      </c>
      <c r="C35" s="231"/>
      <c r="D35" s="48"/>
      <c r="E35" s="48"/>
      <c r="F35" s="231"/>
    </row>
    <row r="36" spans="1:6" ht="14.25">
      <c r="A36" s="183" t="s">
        <v>864</v>
      </c>
      <c r="B36" s="176" t="s">
        <v>580</v>
      </c>
      <c r="C36" s="231"/>
      <c r="D36" s="48"/>
      <c r="E36" s="48"/>
      <c r="F36" s="231"/>
    </row>
    <row r="37" spans="1:6" ht="14.25">
      <c r="A37" s="184" t="s">
        <v>166</v>
      </c>
      <c r="B37" s="176" t="s">
        <v>581</v>
      </c>
      <c r="C37" s="231"/>
      <c r="D37" s="48"/>
      <c r="E37" s="48"/>
      <c r="F37" s="231"/>
    </row>
    <row r="38" spans="1:6" ht="14.25">
      <c r="A38" s="184" t="s">
        <v>167</v>
      </c>
      <c r="B38" s="176" t="s">
        <v>581</v>
      </c>
      <c r="C38" s="231"/>
      <c r="D38" s="48"/>
      <c r="E38" s="48"/>
      <c r="F38" s="231"/>
    </row>
    <row r="39" spans="1:6" ht="14.25">
      <c r="A39" s="58" t="s">
        <v>827</v>
      </c>
      <c r="B39" s="53" t="s">
        <v>582</v>
      </c>
      <c r="C39" s="56">
        <f>SUM(C31:C38)</f>
        <v>1750284</v>
      </c>
      <c r="D39" s="56">
        <f>SUM(D26:D38)</f>
        <v>2000000</v>
      </c>
      <c r="E39" s="56">
        <f>SUM(E26:E38)</f>
        <v>2000000</v>
      </c>
      <c r="F39" s="56">
        <f>SUM(F31:F38)</f>
        <v>0</v>
      </c>
    </row>
    <row r="40" spans="1:6" ht="14.25">
      <c r="A40" s="338" t="s">
        <v>113</v>
      </c>
      <c r="B40" s="333"/>
      <c r="C40" s="292"/>
      <c r="D40" s="264"/>
      <c r="E40" s="264"/>
      <c r="F40" s="292"/>
    </row>
    <row r="41" spans="1:6" ht="14.25">
      <c r="A41" s="186" t="s">
        <v>583</v>
      </c>
      <c r="B41" s="176" t="s">
        <v>584</v>
      </c>
      <c r="C41" s="231"/>
      <c r="D41" s="48"/>
      <c r="E41" s="48"/>
      <c r="F41" s="231"/>
    </row>
    <row r="42" spans="1:6" ht="14.25">
      <c r="A42" s="186" t="s">
        <v>865</v>
      </c>
      <c r="B42" s="176" t="s">
        <v>585</v>
      </c>
      <c r="C42" s="231"/>
      <c r="D42" s="48"/>
      <c r="E42" s="48"/>
      <c r="F42" s="231"/>
    </row>
    <row r="43" spans="1:6" ht="14.25">
      <c r="A43" s="186" t="s">
        <v>586</v>
      </c>
      <c r="B43" s="176" t="s">
        <v>587</v>
      </c>
      <c r="C43" s="231"/>
      <c r="D43" s="48"/>
      <c r="E43" s="48"/>
      <c r="F43" s="231"/>
    </row>
    <row r="44" spans="1:6" ht="14.25">
      <c r="A44" s="186" t="s">
        <v>588</v>
      </c>
      <c r="B44" s="176" t="s">
        <v>589</v>
      </c>
      <c r="C44" s="231"/>
      <c r="D44" s="48">
        <f>SUM('2.Hiv.kiad.'!I80)</f>
        <v>788000</v>
      </c>
      <c r="E44" s="48">
        <f>SUM('2.Hiv.kiad.'!J80)</f>
        <v>788000</v>
      </c>
      <c r="F44" s="48">
        <f>SUM('2.Hiv.kiad.'!K80)</f>
        <v>128386</v>
      </c>
    </row>
    <row r="45" spans="1:6" ht="14.25">
      <c r="A45" s="179" t="s">
        <v>590</v>
      </c>
      <c r="B45" s="176" t="s">
        <v>591</v>
      </c>
      <c r="C45" s="231"/>
      <c r="D45" s="48"/>
      <c r="E45" s="48"/>
      <c r="F45" s="231"/>
    </row>
    <row r="46" spans="1:6" ht="14.25">
      <c r="A46" s="179" t="s">
        <v>592</v>
      </c>
      <c r="B46" s="176" t="s">
        <v>593</v>
      </c>
      <c r="C46" s="231"/>
      <c r="D46" s="48"/>
      <c r="E46" s="48"/>
      <c r="F46" s="231"/>
    </row>
    <row r="47" spans="1:6" ht="14.25">
      <c r="A47" s="179" t="s">
        <v>594</v>
      </c>
      <c r="B47" s="176" t="s">
        <v>595</v>
      </c>
      <c r="C47" s="231"/>
      <c r="D47" s="48">
        <f>SUM('2.Hiv.kiad.'!I83)</f>
        <v>212000</v>
      </c>
      <c r="E47" s="48">
        <f>SUM('2.Hiv.kiad.'!J83)</f>
        <v>212000</v>
      </c>
      <c r="F47" s="48">
        <f>SUM('2.Hiv.kiad.'!K83)</f>
        <v>34664</v>
      </c>
    </row>
    <row r="48" spans="1:6" ht="14.25">
      <c r="A48" s="66" t="s">
        <v>829</v>
      </c>
      <c r="B48" s="53" t="s">
        <v>596</v>
      </c>
      <c r="C48" s="60"/>
      <c r="D48" s="56">
        <f>SUM(D41:D47)</f>
        <v>1000000</v>
      </c>
      <c r="E48" s="56">
        <f>SUM(E41:E47)</f>
        <v>1000000</v>
      </c>
      <c r="F48" s="56">
        <f>SUM(F41:F47)</f>
        <v>163050</v>
      </c>
    </row>
    <row r="49" spans="1:6" ht="14.25">
      <c r="A49" s="181" t="s">
        <v>597</v>
      </c>
      <c r="B49" s="176" t="s">
        <v>598</v>
      </c>
      <c r="C49" s="231"/>
      <c r="D49" s="48"/>
      <c r="E49" s="48"/>
      <c r="F49" s="231"/>
    </row>
    <row r="50" spans="1:6" ht="14.25">
      <c r="A50" s="181" t="s">
        <v>599</v>
      </c>
      <c r="B50" s="176" t="s">
        <v>600</v>
      </c>
      <c r="C50" s="231"/>
      <c r="D50" s="48"/>
      <c r="E50" s="48"/>
      <c r="F50" s="231"/>
    </row>
    <row r="51" spans="1:6" ht="14.25">
      <c r="A51" s="181" t="s">
        <v>601</v>
      </c>
      <c r="B51" s="176" t="s">
        <v>602</v>
      </c>
      <c r="C51" s="231"/>
      <c r="D51" s="48"/>
      <c r="E51" s="48"/>
      <c r="F51" s="231"/>
    </row>
    <row r="52" spans="1:6" ht="14.25">
      <c r="A52" s="181" t="s">
        <v>603</v>
      </c>
      <c r="B52" s="176" t="s">
        <v>604</v>
      </c>
      <c r="C52" s="231"/>
      <c r="D52" s="48"/>
      <c r="E52" s="48"/>
      <c r="F52" s="231"/>
    </row>
    <row r="53" spans="1:6" ht="14.25">
      <c r="A53" s="58" t="s">
        <v>830</v>
      </c>
      <c r="B53" s="53" t="s">
        <v>605</v>
      </c>
      <c r="C53" s="48"/>
      <c r="D53" s="48">
        <f>SUM(D49:D52)</f>
        <v>0</v>
      </c>
      <c r="E53" s="48">
        <f>SUM(E49:E52)</f>
        <v>0</v>
      </c>
      <c r="F53" s="48"/>
    </row>
    <row r="54" spans="1:6" ht="14.25">
      <c r="A54" s="181" t="s">
        <v>606</v>
      </c>
      <c r="B54" s="176" t="s">
        <v>607</v>
      </c>
      <c r="C54" s="231"/>
      <c r="D54" s="48"/>
      <c r="E54" s="48"/>
      <c r="F54" s="231"/>
    </row>
    <row r="55" spans="1:6" ht="14.25">
      <c r="A55" s="181" t="s">
        <v>866</v>
      </c>
      <c r="B55" s="176" t="s">
        <v>608</v>
      </c>
      <c r="C55" s="231"/>
      <c r="D55" s="48"/>
      <c r="E55" s="48"/>
      <c r="F55" s="231"/>
    </row>
    <row r="56" spans="1:6" ht="14.25">
      <c r="A56" s="181" t="s">
        <v>867</v>
      </c>
      <c r="B56" s="176" t="s">
        <v>609</v>
      </c>
      <c r="C56" s="231"/>
      <c r="D56" s="48"/>
      <c r="E56" s="48"/>
      <c r="F56" s="231"/>
    </row>
    <row r="57" spans="1:6" ht="14.25">
      <c r="A57" s="181" t="s">
        <v>868</v>
      </c>
      <c r="B57" s="176" t="s">
        <v>610</v>
      </c>
      <c r="C57" s="231"/>
      <c r="D57" s="48"/>
      <c r="E57" s="48"/>
      <c r="F57" s="231"/>
    </row>
    <row r="58" spans="1:6" ht="14.25">
      <c r="A58" s="181" t="s">
        <v>869</v>
      </c>
      <c r="B58" s="176" t="s">
        <v>611</v>
      </c>
      <c r="C58" s="231"/>
      <c r="D58" s="48"/>
      <c r="E58" s="48"/>
      <c r="F58" s="231"/>
    </row>
    <row r="59" spans="1:6" ht="14.25">
      <c r="A59" s="181" t="s">
        <v>870</v>
      </c>
      <c r="B59" s="176" t="s">
        <v>612</v>
      </c>
      <c r="C59" s="231"/>
      <c r="D59" s="48"/>
      <c r="E59" s="48"/>
      <c r="F59" s="231"/>
    </row>
    <row r="60" spans="1:6" ht="14.25">
      <c r="A60" s="181" t="s">
        <v>613</v>
      </c>
      <c r="B60" s="176" t="s">
        <v>614</v>
      </c>
      <c r="C60" s="231"/>
      <c r="D60" s="48"/>
      <c r="E60" s="48"/>
      <c r="F60" s="231"/>
    </row>
    <row r="61" spans="1:6" ht="14.25">
      <c r="A61" s="181" t="s">
        <v>871</v>
      </c>
      <c r="B61" s="176" t="s">
        <v>615</v>
      </c>
      <c r="C61" s="231"/>
      <c r="D61" s="48"/>
      <c r="E61" s="48"/>
      <c r="F61" s="231"/>
    </row>
    <row r="62" spans="1:6" ht="14.25">
      <c r="A62" s="58" t="s">
        <v>831</v>
      </c>
      <c r="B62" s="53" t="s">
        <v>616</v>
      </c>
      <c r="C62" s="48"/>
      <c r="D62" s="48">
        <f>SUM(D54:D61)</f>
        <v>0</v>
      </c>
      <c r="E62" s="48">
        <f>SUM(E54:E61)</f>
        <v>0</v>
      </c>
      <c r="F62" s="48"/>
    </row>
    <row r="63" spans="1:6" ht="14.25">
      <c r="A63" s="339" t="s">
        <v>112</v>
      </c>
      <c r="B63" s="335"/>
      <c r="C63" s="240"/>
      <c r="D63" s="343"/>
      <c r="E63" s="343"/>
      <c r="F63" s="240"/>
    </row>
    <row r="64" spans="1:8" ht="14.25">
      <c r="A64" s="187" t="s">
        <v>4</v>
      </c>
      <c r="B64" s="188" t="s">
        <v>617</v>
      </c>
      <c r="C64" s="213">
        <f>C9+C10+C16+C25+C39</f>
        <v>93645380</v>
      </c>
      <c r="D64" s="213">
        <f>D9+D10+D16+D25+D39+D48</f>
        <v>108759355</v>
      </c>
      <c r="E64" s="213">
        <f>E9+E10+E16+E25+E39+E48</f>
        <v>109123650</v>
      </c>
      <c r="F64" s="213">
        <f>F9+F10+F16+F25+F39+F48</f>
        <v>98433988</v>
      </c>
      <c r="G64" s="60">
        <f>SUM('2.Hiv.kiad.'!K100)</f>
        <v>98433988</v>
      </c>
      <c r="H64" s="60">
        <f>SUM(G64-F64)</f>
        <v>0</v>
      </c>
    </row>
    <row r="65" spans="1:6" ht="14.25">
      <c r="A65" s="58" t="s">
        <v>836</v>
      </c>
      <c r="B65" s="55" t="s">
        <v>625</v>
      </c>
      <c r="C65" s="231"/>
      <c r="D65" s="215"/>
      <c r="E65" s="215"/>
      <c r="F65" s="231"/>
    </row>
    <row r="66" spans="1:6" ht="14.25">
      <c r="A66" s="74" t="s">
        <v>839</v>
      </c>
      <c r="B66" s="55" t="s">
        <v>633</v>
      </c>
      <c r="C66" s="231"/>
      <c r="D66" s="217"/>
      <c r="E66" s="217"/>
      <c r="F66" s="231"/>
    </row>
    <row r="67" spans="1:6" ht="14.25">
      <c r="A67" s="191" t="s">
        <v>634</v>
      </c>
      <c r="B67" s="178" t="s">
        <v>635</v>
      </c>
      <c r="C67" s="231"/>
      <c r="D67" s="216"/>
      <c r="E67" s="216"/>
      <c r="F67" s="231"/>
    </row>
    <row r="68" spans="1:6" ht="14.25">
      <c r="A68" s="191" t="s">
        <v>636</v>
      </c>
      <c r="B68" s="178" t="s">
        <v>637</v>
      </c>
      <c r="C68" s="231"/>
      <c r="D68" s="216"/>
      <c r="E68" s="216"/>
      <c r="F68" s="231"/>
    </row>
    <row r="69" spans="1:6" ht="14.25">
      <c r="A69" s="74" t="s">
        <v>638</v>
      </c>
      <c r="B69" s="55" t="s">
        <v>639</v>
      </c>
      <c r="C69" s="216"/>
      <c r="D69" s="216">
        <f>SUM(D67:D68)</f>
        <v>0</v>
      </c>
      <c r="E69" s="216">
        <f>SUM(E67:E68)</f>
        <v>0</v>
      </c>
      <c r="F69" s="216"/>
    </row>
    <row r="70" spans="1:6" ht="14.25">
      <c r="A70" s="191" t="s">
        <v>640</v>
      </c>
      <c r="B70" s="178" t="s">
        <v>641</v>
      </c>
      <c r="C70" s="231"/>
      <c r="D70" s="216"/>
      <c r="E70" s="216"/>
      <c r="F70" s="231"/>
    </row>
    <row r="71" spans="1:6" ht="14.25">
      <c r="A71" s="191" t="s">
        <v>642</v>
      </c>
      <c r="B71" s="178" t="s">
        <v>643</v>
      </c>
      <c r="C71" s="231"/>
      <c r="D71" s="216"/>
      <c r="E71" s="216"/>
      <c r="F71" s="231"/>
    </row>
    <row r="72" spans="1:6" ht="14.25">
      <c r="A72" s="191" t="s">
        <v>644</v>
      </c>
      <c r="B72" s="178" t="s">
        <v>645</v>
      </c>
      <c r="C72" s="231"/>
      <c r="D72" s="216"/>
      <c r="E72" s="216"/>
      <c r="F72" s="231"/>
    </row>
    <row r="73" spans="1:6" ht="14.25">
      <c r="A73" s="74" t="s">
        <v>840</v>
      </c>
      <c r="B73" s="55" t="s">
        <v>646</v>
      </c>
      <c r="C73" s="217"/>
      <c r="D73" s="217">
        <f>SUM(D70:D72)</f>
        <v>0</v>
      </c>
      <c r="E73" s="217">
        <f>SUM(E70:E72)</f>
        <v>0</v>
      </c>
      <c r="F73" s="217"/>
    </row>
    <row r="74" spans="1:6" ht="14.25">
      <c r="A74" s="191" t="s">
        <v>647</v>
      </c>
      <c r="B74" s="178" t="s">
        <v>648</v>
      </c>
      <c r="C74" s="231"/>
      <c r="D74" s="216"/>
      <c r="E74" s="216"/>
      <c r="F74" s="231"/>
    </row>
    <row r="75" spans="1:6" ht="14.25">
      <c r="A75" s="181" t="s">
        <v>649</v>
      </c>
      <c r="B75" s="178" t="s">
        <v>650</v>
      </c>
      <c r="C75" s="231"/>
      <c r="D75" s="214"/>
      <c r="E75" s="214"/>
      <c r="F75" s="231"/>
    </row>
    <row r="76" spans="1:6" ht="14.25">
      <c r="A76" s="191" t="s">
        <v>1</v>
      </c>
      <c r="B76" s="178" t="s">
        <v>651</v>
      </c>
      <c r="C76" s="231"/>
      <c r="D76" s="216"/>
      <c r="E76" s="216"/>
      <c r="F76" s="231"/>
    </row>
    <row r="77" spans="1:6" ht="14.25">
      <c r="A77" s="191" t="s">
        <v>845</v>
      </c>
      <c r="B77" s="178" t="s">
        <v>652</v>
      </c>
      <c r="C77" s="231"/>
      <c r="D77" s="216"/>
      <c r="E77" s="216"/>
      <c r="F77" s="231"/>
    </row>
    <row r="78" spans="1:6" ht="14.25">
      <c r="A78" s="74" t="s">
        <v>846</v>
      </c>
      <c r="B78" s="55" t="s">
        <v>656</v>
      </c>
      <c r="C78" s="217"/>
      <c r="D78" s="217">
        <f>SUM(D74:D77)</f>
        <v>0</v>
      </c>
      <c r="E78" s="217">
        <f>SUM(E74:E77)</f>
        <v>0</v>
      </c>
      <c r="F78" s="217"/>
    </row>
    <row r="79" spans="1:6" ht="14.25">
      <c r="A79" s="181" t="s">
        <v>657</v>
      </c>
      <c r="B79" s="178" t="s">
        <v>658</v>
      </c>
      <c r="C79" s="231"/>
      <c r="D79" s="214"/>
      <c r="E79" s="214"/>
      <c r="F79" s="231"/>
    </row>
    <row r="80" spans="1:6" ht="14.25">
      <c r="A80" s="194" t="s">
        <v>5</v>
      </c>
      <c r="B80" s="195" t="s">
        <v>659</v>
      </c>
      <c r="C80" s="218">
        <f>SUM(C65+C66+C67+C68+C69+C70+C71+C72+C74+C75+C76+C77+C79)</f>
        <v>0</v>
      </c>
      <c r="D80" s="218">
        <f>SUM(D79)</f>
        <v>0</v>
      </c>
      <c r="E80" s="218">
        <f>SUM(E79)</f>
        <v>0</v>
      </c>
      <c r="F80" s="218">
        <f>SUM(F65+F66+F67+F68+F69+F70+F71+F72+F74+F75+F76+F77+F79)</f>
        <v>0</v>
      </c>
    </row>
    <row r="81" spans="1:6" ht="14.25">
      <c r="A81" s="207" t="s">
        <v>41</v>
      </c>
      <c r="B81" s="212"/>
      <c r="C81" s="219">
        <f>SUM(C64+C80)</f>
        <v>93645380</v>
      </c>
      <c r="D81" s="219">
        <f>D64+D73+D78+D80</f>
        <v>108759355</v>
      </c>
      <c r="E81" s="219">
        <f>E64+E73+E78+E80</f>
        <v>109123650</v>
      </c>
      <c r="F81" s="219">
        <f>SUM(F64+F80)</f>
        <v>98433988</v>
      </c>
    </row>
    <row r="82" spans="1:6" ht="49.5" customHeight="1">
      <c r="A82" s="211" t="s">
        <v>480</v>
      </c>
      <c r="B82" s="172" t="s">
        <v>256</v>
      </c>
      <c r="C82" s="340" t="s">
        <v>904</v>
      </c>
      <c r="D82" s="340" t="s">
        <v>266</v>
      </c>
      <c r="E82" s="340" t="s">
        <v>945</v>
      </c>
      <c r="F82" s="340" t="s">
        <v>946</v>
      </c>
    </row>
    <row r="83" spans="1:6" ht="14.25">
      <c r="A83" s="178" t="s">
        <v>44</v>
      </c>
      <c r="B83" s="179" t="s">
        <v>674</v>
      </c>
      <c r="C83" s="231"/>
      <c r="D83" s="231"/>
      <c r="E83" s="231"/>
      <c r="F83" s="231"/>
    </row>
    <row r="84" spans="1:6" ht="14.25">
      <c r="A84" s="178" t="s">
        <v>675</v>
      </c>
      <c r="B84" s="179" t="s">
        <v>676</v>
      </c>
      <c r="C84" s="231"/>
      <c r="D84" s="231"/>
      <c r="E84" s="231"/>
      <c r="F84" s="231"/>
    </row>
    <row r="85" spans="1:6" ht="14.25">
      <c r="A85" s="178" t="s">
        <v>677</v>
      </c>
      <c r="B85" s="179" t="s">
        <v>678</v>
      </c>
      <c r="C85" s="231"/>
      <c r="D85" s="231"/>
      <c r="E85" s="231"/>
      <c r="F85" s="231"/>
    </row>
    <row r="86" spans="1:6" ht="14.25">
      <c r="A86" s="178" t="s">
        <v>6</v>
      </c>
      <c r="B86" s="179" t="s">
        <v>679</v>
      </c>
      <c r="C86" s="231"/>
      <c r="D86" s="231"/>
      <c r="E86" s="231"/>
      <c r="F86" s="231"/>
    </row>
    <row r="87" spans="1:6" ht="14.25">
      <c r="A87" s="178" t="s">
        <v>7</v>
      </c>
      <c r="B87" s="179" t="s">
        <v>680</v>
      </c>
      <c r="C87" s="231"/>
      <c r="D87" s="231"/>
      <c r="E87" s="231"/>
      <c r="F87" s="231"/>
    </row>
    <row r="88" spans="1:6" ht="14.25">
      <c r="A88" s="178" t="s">
        <v>8</v>
      </c>
      <c r="B88" s="179" t="s">
        <v>681</v>
      </c>
      <c r="C88" s="231">
        <v>211369</v>
      </c>
      <c r="D88" s="231"/>
      <c r="E88" s="231"/>
      <c r="F88" s="231"/>
    </row>
    <row r="89" spans="1:6" ht="14.25">
      <c r="A89" s="55" t="s">
        <v>45</v>
      </c>
      <c r="B89" s="66" t="s">
        <v>682</v>
      </c>
      <c r="C89" s="56">
        <f>SUM(C83:C88)</f>
        <v>211369</v>
      </c>
      <c r="D89" s="56"/>
      <c r="E89" s="56"/>
      <c r="F89" s="56"/>
    </row>
    <row r="90" spans="1:6" ht="14.25">
      <c r="A90" s="178" t="s">
        <v>47</v>
      </c>
      <c r="B90" s="179" t="s">
        <v>693</v>
      </c>
      <c r="C90" s="231"/>
      <c r="D90" s="231"/>
      <c r="E90" s="231"/>
      <c r="F90" s="231"/>
    </row>
    <row r="91" spans="1:6" ht="14.25">
      <c r="A91" s="178" t="s">
        <v>14</v>
      </c>
      <c r="B91" s="179" t="s">
        <v>694</v>
      </c>
      <c r="C91" s="231"/>
      <c r="D91" s="231"/>
      <c r="E91" s="231"/>
      <c r="F91" s="231"/>
    </row>
    <row r="92" spans="1:6" ht="14.25">
      <c r="A92" s="178" t="s">
        <v>15</v>
      </c>
      <c r="B92" s="179" t="s">
        <v>695</v>
      </c>
      <c r="C92" s="231"/>
      <c r="D92" s="231"/>
      <c r="E92" s="231"/>
      <c r="F92" s="231"/>
    </row>
    <row r="93" spans="1:6" ht="14.25">
      <c r="A93" s="178" t="s">
        <v>16</v>
      </c>
      <c r="B93" s="179" t="s">
        <v>696</v>
      </c>
      <c r="C93" s="231"/>
      <c r="D93" s="231"/>
      <c r="E93" s="231"/>
      <c r="F93" s="231"/>
    </row>
    <row r="94" spans="1:6" ht="14.25">
      <c r="A94" s="178" t="s">
        <v>48</v>
      </c>
      <c r="B94" s="179" t="s">
        <v>711</v>
      </c>
      <c r="C94" s="231"/>
      <c r="D94" s="231"/>
      <c r="E94" s="231"/>
      <c r="F94" s="231"/>
    </row>
    <row r="95" spans="1:6" ht="14.25">
      <c r="A95" s="178" t="s">
        <v>21</v>
      </c>
      <c r="B95" s="179" t="s">
        <v>712</v>
      </c>
      <c r="C95" s="231">
        <v>1380000</v>
      </c>
      <c r="D95" s="231"/>
      <c r="E95" s="231">
        <v>615000</v>
      </c>
      <c r="F95" s="231"/>
    </row>
    <row r="96" spans="1:6" ht="14.25">
      <c r="A96" s="55" t="s">
        <v>49</v>
      </c>
      <c r="B96" s="66" t="s">
        <v>713</v>
      </c>
      <c r="C96" s="56">
        <f>SUM(C95)</f>
        <v>1380000</v>
      </c>
      <c r="D96" s="56"/>
      <c r="E96" s="56">
        <f>SUM(E95)</f>
        <v>615000</v>
      </c>
      <c r="F96" s="56"/>
    </row>
    <row r="97" spans="1:6" ht="14.25">
      <c r="A97" s="181" t="s">
        <v>714</v>
      </c>
      <c r="B97" s="179" t="s">
        <v>715</v>
      </c>
      <c r="C97" s="231"/>
      <c r="D97" s="231"/>
      <c r="E97" s="231"/>
      <c r="F97" s="231"/>
    </row>
    <row r="98" spans="1:6" ht="14.25">
      <c r="A98" s="181" t="s">
        <v>22</v>
      </c>
      <c r="B98" s="179" t="s">
        <v>716</v>
      </c>
      <c r="C98" s="231">
        <v>17430</v>
      </c>
      <c r="D98" s="231"/>
      <c r="E98" s="231">
        <v>5004</v>
      </c>
      <c r="F98" s="231"/>
    </row>
    <row r="99" spans="1:6" ht="14.25">
      <c r="A99" s="181" t="s">
        <v>23</v>
      </c>
      <c r="B99" s="179" t="s">
        <v>717</v>
      </c>
      <c r="C99" s="231">
        <v>10740</v>
      </c>
      <c r="D99" s="231"/>
      <c r="E99" s="231">
        <v>697826</v>
      </c>
      <c r="F99" s="231"/>
    </row>
    <row r="100" spans="1:6" ht="14.25">
      <c r="A100" s="181" t="s">
        <v>24</v>
      </c>
      <c r="B100" s="179" t="s">
        <v>718</v>
      </c>
      <c r="C100" s="231"/>
      <c r="D100" s="231"/>
      <c r="E100" s="231"/>
      <c r="F100" s="231"/>
    </row>
    <row r="101" spans="1:6" ht="14.25">
      <c r="A101" s="181" t="s">
        <v>719</v>
      </c>
      <c r="B101" s="179" t="s">
        <v>720</v>
      </c>
      <c r="C101" s="231"/>
      <c r="D101" s="231"/>
      <c r="E101" s="231"/>
      <c r="F101" s="231"/>
    </row>
    <row r="102" spans="1:6" ht="14.25">
      <c r="A102" s="181" t="s">
        <v>721</v>
      </c>
      <c r="B102" s="179" t="s">
        <v>722</v>
      </c>
      <c r="C102" s="231">
        <v>2587</v>
      </c>
      <c r="D102" s="231"/>
      <c r="E102" s="231"/>
      <c r="F102" s="231"/>
    </row>
    <row r="103" spans="1:6" ht="14.25">
      <c r="A103" s="181" t="s">
        <v>723</v>
      </c>
      <c r="B103" s="179" t="s">
        <v>724</v>
      </c>
      <c r="C103" s="231"/>
      <c r="D103" s="231"/>
      <c r="E103" s="231"/>
      <c r="F103" s="231"/>
    </row>
    <row r="104" spans="1:6" ht="14.25">
      <c r="A104" s="181" t="s">
        <v>25</v>
      </c>
      <c r="B104" s="179" t="s">
        <v>725</v>
      </c>
      <c r="C104" s="231">
        <v>137</v>
      </c>
      <c r="D104" s="231"/>
      <c r="E104" s="231">
        <v>38</v>
      </c>
      <c r="F104" s="231"/>
    </row>
    <row r="105" spans="1:6" ht="14.25">
      <c r="A105" s="181" t="s">
        <v>26</v>
      </c>
      <c r="B105" s="179" t="s">
        <v>726</v>
      </c>
      <c r="C105" s="231"/>
      <c r="D105" s="231"/>
      <c r="E105" s="231">
        <v>11</v>
      </c>
      <c r="F105" s="231"/>
    </row>
    <row r="106" spans="1:6" ht="14.25">
      <c r="A106" s="181" t="s">
        <v>27</v>
      </c>
      <c r="B106" s="179" t="s">
        <v>244</v>
      </c>
      <c r="C106" s="231"/>
      <c r="D106" s="231"/>
      <c r="E106" s="231"/>
      <c r="F106" s="231"/>
    </row>
    <row r="107" spans="1:6" ht="14.25">
      <c r="A107" s="58" t="s">
        <v>50</v>
      </c>
      <c r="B107" s="66" t="s">
        <v>728</v>
      </c>
      <c r="C107" s="56">
        <f>SUM(C97:C106)</f>
        <v>30894</v>
      </c>
      <c r="D107" s="56"/>
      <c r="E107" s="56">
        <f>SUM(E98:E106)</f>
        <v>702879</v>
      </c>
      <c r="F107" s="56"/>
    </row>
    <row r="108" spans="1:6" ht="14.25">
      <c r="A108" s="181" t="s">
        <v>737</v>
      </c>
      <c r="B108" s="179" t="s">
        <v>738</v>
      </c>
      <c r="C108" s="231"/>
      <c r="D108" s="231"/>
      <c r="E108" s="231"/>
      <c r="F108" s="231"/>
    </row>
    <row r="109" spans="1:6" ht="14.25">
      <c r="A109" s="178" t="s">
        <v>31</v>
      </c>
      <c r="B109" s="179" t="s">
        <v>739</v>
      </c>
      <c r="C109" s="231"/>
      <c r="D109" s="231"/>
      <c r="E109" s="231"/>
      <c r="F109" s="231"/>
    </row>
    <row r="110" spans="1:6" ht="14.25">
      <c r="A110" s="181" t="s">
        <v>32</v>
      </c>
      <c r="B110" s="179" t="s">
        <v>740</v>
      </c>
      <c r="C110" s="231"/>
      <c r="D110" s="231"/>
      <c r="E110" s="231"/>
      <c r="F110" s="231"/>
    </row>
    <row r="111" spans="1:6" ht="14.25">
      <c r="A111" s="181" t="s">
        <v>907</v>
      </c>
      <c r="B111" s="179" t="s">
        <v>665</v>
      </c>
      <c r="C111" s="231">
        <v>1030524</v>
      </c>
      <c r="D111" s="231"/>
      <c r="E111" s="231"/>
      <c r="F111" s="231"/>
    </row>
    <row r="112" spans="1:6" ht="14.25">
      <c r="A112" s="55" t="s">
        <v>52</v>
      </c>
      <c r="B112" s="66" t="s">
        <v>741</v>
      </c>
      <c r="C112" s="56">
        <f>SUM(C108:C111)</f>
        <v>1030524</v>
      </c>
      <c r="D112" s="56">
        <f>SUM(D108:D111)</f>
        <v>0</v>
      </c>
      <c r="E112" s="56">
        <f>SUM(E108:E111)</f>
        <v>0</v>
      </c>
      <c r="F112" s="56"/>
    </row>
    <row r="113" spans="1:6" ht="14.25">
      <c r="A113" s="338" t="s">
        <v>113</v>
      </c>
      <c r="B113" s="251"/>
      <c r="C113" s="292"/>
      <c r="D113" s="292"/>
      <c r="E113" s="292"/>
      <c r="F113" s="292"/>
    </row>
    <row r="114" spans="1:6" ht="14.25">
      <c r="A114" s="178" t="s">
        <v>683</v>
      </c>
      <c r="B114" s="179" t="s">
        <v>684</v>
      </c>
      <c r="C114" s="231"/>
      <c r="D114" s="231"/>
      <c r="E114" s="231"/>
      <c r="F114" s="231"/>
    </row>
    <row r="115" spans="1:6" ht="14.25">
      <c r="A115" s="178" t="s">
        <v>685</v>
      </c>
      <c r="B115" s="179" t="s">
        <v>686</v>
      </c>
      <c r="C115" s="231"/>
      <c r="D115" s="231"/>
      <c r="E115" s="231"/>
      <c r="F115" s="231"/>
    </row>
    <row r="116" spans="1:6" ht="14.25">
      <c r="A116" s="178" t="s">
        <v>9</v>
      </c>
      <c r="B116" s="179" t="s">
        <v>687</v>
      </c>
      <c r="C116" s="231"/>
      <c r="D116" s="231"/>
      <c r="E116" s="231"/>
      <c r="F116" s="231"/>
    </row>
    <row r="117" spans="1:6" ht="14.25">
      <c r="A117" s="178" t="s">
        <v>10</v>
      </c>
      <c r="B117" s="179" t="s">
        <v>688</v>
      </c>
      <c r="C117" s="231"/>
      <c r="D117" s="231"/>
      <c r="E117" s="231"/>
      <c r="F117" s="231"/>
    </row>
    <row r="118" spans="1:6" ht="14.25">
      <c r="A118" s="178" t="s">
        <v>11</v>
      </c>
      <c r="B118" s="179" t="s">
        <v>689</v>
      </c>
      <c r="C118" s="231"/>
      <c r="D118" s="231"/>
      <c r="E118" s="231"/>
      <c r="F118" s="231"/>
    </row>
    <row r="119" spans="1:6" ht="14.25">
      <c r="A119" s="55" t="s">
        <v>46</v>
      </c>
      <c r="B119" s="66" t="s">
        <v>690</v>
      </c>
      <c r="C119" s="231"/>
      <c r="D119" s="231"/>
      <c r="E119" s="231"/>
      <c r="F119" s="231"/>
    </row>
    <row r="120" spans="1:6" ht="14.25">
      <c r="A120" s="181" t="s">
        <v>28</v>
      </c>
      <c r="B120" s="179" t="s">
        <v>729</v>
      </c>
      <c r="C120" s="231"/>
      <c r="D120" s="231"/>
      <c r="E120" s="231"/>
      <c r="F120" s="231"/>
    </row>
    <row r="121" spans="1:6" ht="14.25">
      <c r="A121" s="181" t="s">
        <v>29</v>
      </c>
      <c r="B121" s="179" t="s">
        <v>730</v>
      </c>
      <c r="C121" s="231"/>
      <c r="D121" s="231"/>
      <c r="E121" s="231"/>
      <c r="F121" s="231"/>
    </row>
    <row r="122" spans="1:6" ht="14.25">
      <c r="A122" s="181" t="s">
        <v>731</v>
      </c>
      <c r="B122" s="179" t="s">
        <v>732</v>
      </c>
      <c r="C122" s="231"/>
      <c r="D122" s="231"/>
      <c r="E122" s="231"/>
      <c r="F122" s="231"/>
    </row>
    <row r="123" spans="1:6" ht="14.25">
      <c r="A123" s="181" t="s">
        <v>30</v>
      </c>
      <c r="B123" s="179" t="s">
        <v>733</v>
      </c>
      <c r="C123" s="231"/>
      <c r="D123" s="231"/>
      <c r="E123" s="231"/>
      <c r="F123" s="231"/>
    </row>
    <row r="124" spans="1:6" ht="14.25">
      <c r="A124" s="181" t="s">
        <v>734</v>
      </c>
      <c r="B124" s="179" t="s">
        <v>735</v>
      </c>
      <c r="C124" s="231"/>
      <c r="D124" s="231"/>
      <c r="E124" s="231"/>
      <c r="F124" s="231"/>
    </row>
    <row r="125" spans="1:6" ht="14.25">
      <c r="A125" s="55" t="s">
        <v>51</v>
      </c>
      <c r="B125" s="66" t="s">
        <v>736</v>
      </c>
      <c r="C125" s="231"/>
      <c r="D125" s="231"/>
      <c r="E125" s="231"/>
      <c r="F125" s="231"/>
    </row>
    <row r="126" spans="1:6" ht="14.25">
      <c r="A126" s="181" t="s">
        <v>742</v>
      </c>
      <c r="B126" s="179" t="s">
        <v>743</v>
      </c>
      <c r="C126" s="231"/>
      <c r="D126" s="231"/>
      <c r="E126" s="231"/>
      <c r="F126" s="231"/>
    </row>
    <row r="127" spans="1:6" ht="14.25">
      <c r="A127" s="178" t="s">
        <v>33</v>
      </c>
      <c r="B127" s="179" t="s">
        <v>744</v>
      </c>
      <c r="C127" s="231"/>
      <c r="D127" s="231"/>
      <c r="E127" s="231"/>
      <c r="F127" s="231"/>
    </row>
    <row r="128" spans="1:6" ht="14.25">
      <c r="A128" s="181" t="s">
        <v>34</v>
      </c>
      <c r="B128" s="179" t="s">
        <v>745</v>
      </c>
      <c r="C128" s="231"/>
      <c r="D128" s="231"/>
      <c r="E128" s="231"/>
      <c r="F128" s="231"/>
    </row>
    <row r="129" spans="1:6" ht="14.25">
      <c r="A129" s="55" t="s">
        <v>54</v>
      </c>
      <c r="B129" s="66" t="s">
        <v>746</v>
      </c>
      <c r="C129" s="231"/>
      <c r="D129" s="231"/>
      <c r="E129" s="231"/>
      <c r="F129" s="231"/>
    </row>
    <row r="130" spans="1:6" ht="14.25">
      <c r="A130" s="338" t="s">
        <v>112</v>
      </c>
      <c r="B130" s="251"/>
      <c r="C130" s="292"/>
      <c r="D130" s="292"/>
      <c r="E130" s="292"/>
      <c r="F130" s="292"/>
    </row>
    <row r="131" spans="1:6" ht="14.25">
      <c r="A131" s="228" t="s">
        <v>53</v>
      </c>
      <c r="B131" s="187" t="s">
        <v>747</v>
      </c>
      <c r="C131" s="213">
        <f>SUM(C89+C96+C107+C112+C119+C125+C129)</f>
        <v>2652787</v>
      </c>
      <c r="D131" s="213"/>
      <c r="E131" s="213">
        <f>SUM(E89+E96+E107+E112+E119+E125+E129)</f>
        <v>1317879</v>
      </c>
      <c r="F131" s="213">
        <f>SUM(F89+F96+F107+F112+F119+F125+F129)</f>
        <v>0</v>
      </c>
    </row>
    <row r="132" spans="1:6" ht="14.25">
      <c r="A132" s="229" t="s">
        <v>164</v>
      </c>
      <c r="B132" s="230"/>
      <c r="C132" s="236"/>
      <c r="D132" s="236"/>
      <c r="E132" s="236"/>
      <c r="F132" s="236"/>
    </row>
    <row r="133" spans="1:6" ht="14.25">
      <c r="A133" s="229" t="s">
        <v>165</v>
      </c>
      <c r="B133" s="230"/>
      <c r="C133" s="236"/>
      <c r="D133" s="236"/>
      <c r="E133" s="236"/>
      <c r="F133" s="236"/>
    </row>
    <row r="134" spans="1:6" ht="14.25">
      <c r="A134" s="58" t="s">
        <v>55</v>
      </c>
      <c r="B134" s="55" t="s">
        <v>752</v>
      </c>
      <c r="C134" s="231"/>
      <c r="D134" s="231"/>
      <c r="E134" s="231"/>
      <c r="F134" s="231"/>
    </row>
    <row r="135" spans="1:6" ht="14.25">
      <c r="A135" s="74" t="s">
        <v>56</v>
      </c>
      <c r="B135" s="55" t="s">
        <v>759</v>
      </c>
      <c r="C135" s="231"/>
      <c r="D135" s="231"/>
      <c r="E135" s="231"/>
      <c r="F135" s="231"/>
    </row>
    <row r="136" spans="1:6" ht="14.25">
      <c r="A136" s="178" t="s">
        <v>162</v>
      </c>
      <c r="B136" s="178" t="s">
        <v>760</v>
      </c>
      <c r="C136" s="231">
        <v>32815</v>
      </c>
      <c r="D136" s="231">
        <v>397110</v>
      </c>
      <c r="E136" s="231">
        <v>397110</v>
      </c>
      <c r="F136" s="231"/>
    </row>
    <row r="137" spans="1:6" ht="14.25">
      <c r="A137" s="178" t="s">
        <v>163</v>
      </c>
      <c r="B137" s="178" t="s">
        <v>760</v>
      </c>
      <c r="C137" s="231"/>
      <c r="D137" s="231"/>
      <c r="E137" s="231"/>
      <c r="F137" s="231"/>
    </row>
    <row r="138" spans="1:6" ht="14.25">
      <c r="A138" s="178" t="s">
        <v>160</v>
      </c>
      <c r="B138" s="178" t="s">
        <v>761</v>
      </c>
      <c r="C138" s="231"/>
      <c r="D138" s="231"/>
      <c r="E138" s="231"/>
      <c r="F138" s="231"/>
    </row>
    <row r="139" spans="1:6" ht="14.25">
      <c r="A139" s="178" t="s">
        <v>161</v>
      </c>
      <c r="B139" s="178" t="s">
        <v>761</v>
      </c>
      <c r="C139" s="231"/>
      <c r="D139" s="231"/>
      <c r="E139" s="231"/>
      <c r="F139" s="231"/>
    </row>
    <row r="140" spans="1:6" ht="14.25">
      <c r="A140" s="55" t="s">
        <v>57</v>
      </c>
      <c r="B140" s="55" t="s">
        <v>762</v>
      </c>
      <c r="C140" s="56">
        <f>SUM(C136:C139)</f>
        <v>32815</v>
      </c>
      <c r="D140" s="56">
        <f>SUM(D136:D139)</f>
        <v>397110</v>
      </c>
      <c r="E140" s="56">
        <f>SUM(E136:E139)</f>
        <v>397110</v>
      </c>
      <c r="F140" s="56"/>
    </row>
    <row r="141" spans="1:6" ht="14.25">
      <c r="A141" s="191" t="s">
        <v>763</v>
      </c>
      <c r="B141" s="178" t="s">
        <v>764</v>
      </c>
      <c r="C141" s="231"/>
      <c r="D141" s="231"/>
      <c r="E141" s="231"/>
      <c r="F141" s="231"/>
    </row>
    <row r="142" spans="1:6" ht="14.25">
      <c r="A142" s="191" t="s">
        <v>765</v>
      </c>
      <c r="B142" s="178" t="s">
        <v>766</v>
      </c>
      <c r="C142" s="231"/>
      <c r="D142" s="231"/>
      <c r="E142" s="231"/>
      <c r="F142" s="231"/>
    </row>
    <row r="143" spans="1:6" ht="14.25">
      <c r="A143" s="191" t="s">
        <v>767</v>
      </c>
      <c r="B143" s="178" t="s">
        <v>768</v>
      </c>
      <c r="C143" s="231">
        <v>108726540</v>
      </c>
      <c r="D143" s="231">
        <v>108726540</v>
      </c>
      <c r="E143" s="231">
        <v>97929542</v>
      </c>
      <c r="F143" s="231"/>
    </row>
    <row r="144" spans="1:6" ht="14.25">
      <c r="A144" s="191" t="s">
        <v>769</v>
      </c>
      <c r="B144" s="178" t="s">
        <v>770</v>
      </c>
      <c r="C144" s="231"/>
      <c r="D144" s="231"/>
      <c r="E144" s="231"/>
      <c r="F144" s="231"/>
    </row>
    <row r="145" spans="1:6" ht="14.25">
      <c r="A145" s="181" t="s">
        <v>39</v>
      </c>
      <c r="B145" s="178" t="s">
        <v>771</v>
      </c>
      <c r="C145" s="231"/>
      <c r="D145" s="231"/>
      <c r="E145" s="231"/>
      <c r="F145" s="231"/>
    </row>
    <row r="146" spans="1:6" ht="14.25">
      <c r="A146" s="58" t="s">
        <v>58</v>
      </c>
      <c r="B146" s="55" t="s">
        <v>773</v>
      </c>
      <c r="C146" s="56">
        <f>SUM(C134+C135+C140+C143)</f>
        <v>108759355</v>
      </c>
      <c r="D146" s="56">
        <f>SUM(D140+D141+D142+D143+D144+D145)</f>
        <v>109123650</v>
      </c>
      <c r="E146" s="56">
        <f>SUM(E140+E141+E142+E143+E144+E145)</f>
        <v>98326652</v>
      </c>
      <c r="F146" s="56"/>
    </row>
    <row r="147" spans="1:6" ht="14.25">
      <c r="A147" s="181" t="s">
        <v>774</v>
      </c>
      <c r="B147" s="178" t="s">
        <v>775</v>
      </c>
      <c r="C147" s="231"/>
      <c r="D147" s="231"/>
      <c r="E147" s="231"/>
      <c r="F147" s="231"/>
    </row>
    <row r="148" spans="1:6" ht="14.25">
      <c r="A148" s="181" t="s">
        <v>776</v>
      </c>
      <c r="B148" s="178" t="s">
        <v>777</v>
      </c>
      <c r="C148" s="231"/>
      <c r="D148" s="231"/>
      <c r="E148" s="231"/>
      <c r="F148" s="231"/>
    </row>
    <row r="149" spans="1:6" ht="14.25">
      <c r="A149" s="191" t="s">
        <v>778</v>
      </c>
      <c r="B149" s="178" t="s">
        <v>779</v>
      </c>
      <c r="C149" s="231"/>
      <c r="D149" s="231"/>
      <c r="E149" s="231"/>
      <c r="F149" s="231"/>
    </row>
    <row r="150" spans="1:6" ht="14.25">
      <c r="A150" s="191" t="s">
        <v>40</v>
      </c>
      <c r="B150" s="178" t="s">
        <v>780</v>
      </c>
      <c r="C150" s="231"/>
      <c r="D150" s="231"/>
      <c r="E150" s="231"/>
      <c r="F150" s="231"/>
    </row>
    <row r="151" spans="1:6" ht="14.25">
      <c r="A151" s="74" t="s">
        <v>59</v>
      </c>
      <c r="B151" s="55" t="s">
        <v>781</v>
      </c>
      <c r="C151" s="231"/>
      <c r="D151" s="231"/>
      <c r="E151" s="231"/>
      <c r="F151" s="231"/>
    </row>
    <row r="152" spans="1:6" ht="14.25">
      <c r="A152" s="58" t="s">
        <v>782</v>
      </c>
      <c r="B152" s="55" t="s">
        <v>783</v>
      </c>
      <c r="C152" s="231"/>
      <c r="D152" s="231"/>
      <c r="E152" s="231"/>
      <c r="F152" s="231"/>
    </row>
    <row r="153" spans="1:6" ht="14.25">
      <c r="A153" s="194" t="s">
        <v>60</v>
      </c>
      <c r="B153" s="195" t="s">
        <v>784</v>
      </c>
      <c r="C153" s="213">
        <f>SUM(C146+C151+C152)</f>
        <v>108759355</v>
      </c>
      <c r="D153" s="213">
        <f>SUM(D146+D151+D152)</f>
        <v>109123650</v>
      </c>
      <c r="E153" s="213">
        <f>SUM(E146:E152)</f>
        <v>98326652</v>
      </c>
      <c r="F153" s="213">
        <f>SUM(F146+F151+F152)</f>
        <v>0</v>
      </c>
    </row>
    <row r="154" spans="1:6" ht="14.25">
      <c r="A154" s="196" t="s">
        <v>42</v>
      </c>
      <c r="B154" s="196"/>
      <c r="C154" s="239">
        <f>C131+C153</f>
        <v>111412142</v>
      </c>
      <c r="D154" s="239">
        <f>SUM(D153+D131)</f>
        <v>109123650</v>
      </c>
      <c r="E154" s="239">
        <f>E131+E153</f>
        <v>99644531</v>
      </c>
      <c r="F154" s="239">
        <f>F131+F153</f>
        <v>0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6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3"/>
  <sheetViews>
    <sheetView view="pageBreakPreview" zoomScale="90" zoomScaleNormal="110" zoomScaleSheetLayoutView="90" zoomScalePageLayoutView="0" workbookViewId="0" topLeftCell="A98">
      <selection activeCell="E141" sqref="E140:E141"/>
    </sheetView>
  </sheetViews>
  <sheetFormatPr defaultColWidth="9.140625" defaultRowHeight="15"/>
  <cols>
    <col min="1" max="1" width="83.421875" style="119" customWidth="1"/>
    <col min="2" max="2" width="9.140625" style="119" customWidth="1"/>
    <col min="3" max="3" width="12.140625" style="119" customWidth="1"/>
    <col min="4" max="4" width="12.7109375" style="119" customWidth="1"/>
    <col min="5" max="5" width="12.28125" style="119" bestFit="1" customWidth="1"/>
    <col min="6" max="6" width="10.28125" style="119" customWidth="1"/>
    <col min="7" max="7" width="8.140625" style="119" customWidth="1"/>
    <col min="8" max="8" width="7.140625" style="119" customWidth="1"/>
    <col min="9" max="9" width="12.421875" style="119" customWidth="1"/>
    <col min="10" max="11" width="12.00390625" style="119" customWidth="1"/>
    <col min="12" max="16384" width="9.140625" style="119" customWidth="1"/>
  </cols>
  <sheetData>
    <row r="1" spans="1:11" ht="21" customHeight="1">
      <c r="A1" s="493" t="s">
        <v>939</v>
      </c>
      <c r="B1" s="494"/>
      <c r="C1" s="494"/>
      <c r="D1" s="494"/>
      <c r="E1" s="494"/>
      <c r="F1" s="494"/>
      <c r="G1" s="494"/>
      <c r="H1" s="494"/>
      <c r="I1" s="495"/>
      <c r="J1" s="496"/>
      <c r="K1" s="496"/>
    </row>
    <row r="2" spans="1:11" ht="18.75" customHeight="1">
      <c r="A2" s="497" t="s">
        <v>900</v>
      </c>
      <c r="B2" s="494"/>
      <c r="C2" s="494"/>
      <c r="D2" s="494"/>
      <c r="E2" s="494"/>
      <c r="F2" s="494"/>
      <c r="G2" s="494"/>
      <c r="H2" s="494"/>
      <c r="I2" s="495"/>
      <c r="J2" s="496"/>
      <c r="K2" s="496"/>
    </row>
    <row r="3" spans="1:9" ht="12">
      <c r="A3" s="120"/>
      <c r="I3" s="119" t="s">
        <v>220</v>
      </c>
    </row>
    <row r="4" ht="12">
      <c r="A4" s="121" t="s">
        <v>202</v>
      </c>
    </row>
    <row r="5" spans="1:11" ht="25.5" customHeight="1">
      <c r="A5" s="498" t="s">
        <v>480</v>
      </c>
      <c r="B5" s="500" t="s">
        <v>481</v>
      </c>
      <c r="C5" s="502" t="s">
        <v>114</v>
      </c>
      <c r="D5" s="503"/>
      <c r="E5" s="504"/>
      <c r="F5" s="502" t="s">
        <v>115</v>
      </c>
      <c r="G5" s="503"/>
      <c r="H5" s="504"/>
      <c r="I5" s="505" t="s">
        <v>198</v>
      </c>
      <c r="J5" s="506"/>
      <c r="K5" s="506"/>
    </row>
    <row r="6" spans="1:11" ht="24">
      <c r="A6" s="499"/>
      <c r="B6" s="501"/>
      <c r="C6" s="122" t="s">
        <v>201</v>
      </c>
      <c r="D6" s="122" t="s">
        <v>267</v>
      </c>
      <c r="E6" s="123" t="s">
        <v>268</v>
      </c>
      <c r="F6" s="122" t="s">
        <v>201</v>
      </c>
      <c r="G6" s="122" t="s">
        <v>267</v>
      </c>
      <c r="H6" s="123" t="s">
        <v>268</v>
      </c>
      <c r="I6" s="122" t="s">
        <v>201</v>
      </c>
      <c r="J6" s="122" t="s">
        <v>267</v>
      </c>
      <c r="K6" s="123" t="s">
        <v>268</v>
      </c>
    </row>
    <row r="7" spans="1:11" ht="12">
      <c r="A7" s="124" t="s">
        <v>482</v>
      </c>
      <c r="B7" s="125" t="s">
        <v>483</v>
      </c>
      <c r="C7" s="157">
        <v>99242000</v>
      </c>
      <c r="D7" s="157">
        <v>91682000</v>
      </c>
      <c r="E7" s="158">
        <v>88121281</v>
      </c>
      <c r="F7" s="158"/>
      <c r="G7" s="158"/>
      <c r="H7" s="158"/>
      <c r="I7" s="157">
        <f>SUM(C7+F7)</f>
        <v>99242000</v>
      </c>
      <c r="J7" s="157">
        <f aca="true" t="shared" si="0" ref="J7:K22">SUM(D7+G7)</f>
        <v>91682000</v>
      </c>
      <c r="K7" s="157">
        <f t="shared" si="0"/>
        <v>88121281</v>
      </c>
    </row>
    <row r="8" spans="1:11" ht="12">
      <c r="A8" s="124" t="s">
        <v>484</v>
      </c>
      <c r="B8" s="127" t="s">
        <v>485</v>
      </c>
      <c r="C8" s="157"/>
      <c r="D8" s="157"/>
      <c r="E8" s="158"/>
      <c r="F8" s="158"/>
      <c r="G8" s="158"/>
      <c r="H8" s="158"/>
      <c r="I8" s="157">
        <f aca="true" t="shared" si="1" ref="I8:K71">SUM(C8+F8)</f>
        <v>0</v>
      </c>
      <c r="J8" s="157">
        <f t="shared" si="0"/>
        <v>0</v>
      </c>
      <c r="K8" s="157">
        <f t="shared" si="0"/>
        <v>0</v>
      </c>
    </row>
    <row r="9" spans="1:11" ht="12">
      <c r="A9" s="124" t="s">
        <v>486</v>
      </c>
      <c r="B9" s="127" t="s">
        <v>487</v>
      </c>
      <c r="C9" s="157"/>
      <c r="D9" s="157">
        <v>2700000</v>
      </c>
      <c r="E9" s="158">
        <v>2661665</v>
      </c>
      <c r="F9" s="158"/>
      <c r="G9" s="158"/>
      <c r="H9" s="158"/>
      <c r="I9" s="157">
        <f t="shared" si="1"/>
        <v>0</v>
      </c>
      <c r="J9" s="157">
        <f t="shared" si="0"/>
        <v>2700000</v>
      </c>
      <c r="K9" s="157">
        <f t="shared" si="0"/>
        <v>2661665</v>
      </c>
    </row>
    <row r="10" spans="1:11" ht="12">
      <c r="A10" s="128" t="s">
        <v>488</v>
      </c>
      <c r="B10" s="127" t="s">
        <v>489</v>
      </c>
      <c r="C10" s="157">
        <v>200000</v>
      </c>
      <c r="D10" s="157">
        <v>200000</v>
      </c>
      <c r="E10" s="158">
        <v>51270</v>
      </c>
      <c r="F10" s="158"/>
      <c r="G10" s="158"/>
      <c r="H10" s="158"/>
      <c r="I10" s="157">
        <f t="shared" si="1"/>
        <v>200000</v>
      </c>
      <c r="J10" s="157">
        <f t="shared" si="0"/>
        <v>200000</v>
      </c>
      <c r="K10" s="157">
        <f t="shared" si="0"/>
        <v>51270</v>
      </c>
    </row>
    <row r="11" spans="1:11" ht="12">
      <c r="A11" s="128" t="s">
        <v>490</v>
      </c>
      <c r="B11" s="127" t="s">
        <v>491</v>
      </c>
      <c r="C11" s="157"/>
      <c r="D11" s="157"/>
      <c r="E11" s="158"/>
      <c r="F11" s="158"/>
      <c r="G11" s="158"/>
      <c r="H11" s="158"/>
      <c r="I11" s="157">
        <f t="shared" si="1"/>
        <v>0</v>
      </c>
      <c r="J11" s="157">
        <f t="shared" si="0"/>
        <v>0</v>
      </c>
      <c r="K11" s="157">
        <f t="shared" si="0"/>
        <v>0</v>
      </c>
    </row>
    <row r="12" spans="1:11" ht="12">
      <c r="A12" s="128" t="s">
        <v>492</v>
      </c>
      <c r="B12" s="127" t="s">
        <v>493</v>
      </c>
      <c r="C12" s="157">
        <v>706000</v>
      </c>
      <c r="D12" s="157">
        <v>706000</v>
      </c>
      <c r="E12" s="158">
        <v>706000</v>
      </c>
      <c r="F12" s="158"/>
      <c r="G12" s="158"/>
      <c r="H12" s="158"/>
      <c r="I12" s="157">
        <f t="shared" si="1"/>
        <v>706000</v>
      </c>
      <c r="J12" s="157">
        <f t="shared" si="0"/>
        <v>706000</v>
      </c>
      <c r="K12" s="157">
        <f t="shared" si="0"/>
        <v>706000</v>
      </c>
    </row>
    <row r="13" spans="1:11" ht="12">
      <c r="A13" s="128" t="s">
        <v>494</v>
      </c>
      <c r="B13" s="127" t="s">
        <v>495</v>
      </c>
      <c r="C13" s="157">
        <v>6061000</v>
      </c>
      <c r="D13" s="157">
        <v>6061000</v>
      </c>
      <c r="E13" s="158">
        <v>6012682</v>
      </c>
      <c r="F13" s="158"/>
      <c r="G13" s="158"/>
      <c r="H13" s="158"/>
      <c r="I13" s="157">
        <f t="shared" si="1"/>
        <v>6061000</v>
      </c>
      <c r="J13" s="157">
        <f t="shared" si="0"/>
        <v>6061000</v>
      </c>
      <c r="K13" s="157">
        <f t="shared" si="0"/>
        <v>6012682</v>
      </c>
    </row>
    <row r="14" spans="1:11" ht="12">
      <c r="A14" s="128" t="s">
        <v>496</v>
      </c>
      <c r="B14" s="127" t="s">
        <v>497</v>
      </c>
      <c r="C14" s="157"/>
      <c r="D14" s="157"/>
      <c r="E14" s="158"/>
      <c r="F14" s="158"/>
      <c r="G14" s="158"/>
      <c r="H14" s="158"/>
      <c r="I14" s="157">
        <f t="shared" si="1"/>
        <v>0</v>
      </c>
      <c r="J14" s="157">
        <f t="shared" si="0"/>
        <v>0</v>
      </c>
      <c r="K14" s="157">
        <f t="shared" si="0"/>
        <v>0</v>
      </c>
    </row>
    <row r="15" spans="1:11" ht="12">
      <c r="A15" s="129" t="s">
        <v>498</v>
      </c>
      <c r="B15" s="127" t="s">
        <v>499</v>
      </c>
      <c r="C15" s="157">
        <v>650000</v>
      </c>
      <c r="D15" s="157">
        <v>900000</v>
      </c>
      <c r="E15" s="158">
        <v>879446</v>
      </c>
      <c r="F15" s="158"/>
      <c r="G15" s="158"/>
      <c r="H15" s="158"/>
      <c r="I15" s="157">
        <f t="shared" si="1"/>
        <v>650000</v>
      </c>
      <c r="J15" s="157">
        <f t="shared" si="0"/>
        <v>900000</v>
      </c>
      <c r="K15" s="157">
        <f t="shared" si="0"/>
        <v>879446</v>
      </c>
    </row>
    <row r="16" spans="1:11" ht="12">
      <c r="A16" s="129" t="s">
        <v>500</v>
      </c>
      <c r="B16" s="127" t="s">
        <v>501</v>
      </c>
      <c r="C16" s="157"/>
      <c r="D16" s="157"/>
      <c r="E16" s="158"/>
      <c r="F16" s="158"/>
      <c r="G16" s="158"/>
      <c r="H16" s="158"/>
      <c r="I16" s="157">
        <f t="shared" si="1"/>
        <v>0</v>
      </c>
      <c r="J16" s="157">
        <f t="shared" si="0"/>
        <v>0</v>
      </c>
      <c r="K16" s="157">
        <f t="shared" si="0"/>
        <v>0</v>
      </c>
    </row>
    <row r="17" spans="1:11" ht="12">
      <c r="A17" s="129" t="s">
        <v>502</v>
      </c>
      <c r="B17" s="127" t="s">
        <v>503</v>
      </c>
      <c r="C17" s="157"/>
      <c r="D17" s="157"/>
      <c r="E17" s="158"/>
      <c r="F17" s="158"/>
      <c r="G17" s="158"/>
      <c r="H17" s="158"/>
      <c r="I17" s="157">
        <f t="shared" si="1"/>
        <v>0</v>
      </c>
      <c r="J17" s="157">
        <f t="shared" si="0"/>
        <v>0</v>
      </c>
      <c r="K17" s="157">
        <f t="shared" si="0"/>
        <v>0</v>
      </c>
    </row>
    <row r="18" spans="1:11" ht="12">
      <c r="A18" s="129" t="s">
        <v>504</v>
      </c>
      <c r="B18" s="127" t="s">
        <v>505</v>
      </c>
      <c r="C18" s="157"/>
      <c r="D18" s="157"/>
      <c r="E18" s="158"/>
      <c r="F18" s="158"/>
      <c r="G18" s="158"/>
      <c r="H18" s="158"/>
      <c r="I18" s="157">
        <f t="shared" si="1"/>
        <v>0</v>
      </c>
      <c r="J18" s="157">
        <f t="shared" si="0"/>
        <v>0</v>
      </c>
      <c r="K18" s="157">
        <f t="shared" si="0"/>
        <v>0</v>
      </c>
    </row>
    <row r="19" spans="1:11" ht="12">
      <c r="A19" s="129" t="s">
        <v>847</v>
      </c>
      <c r="B19" s="127" t="s">
        <v>506</v>
      </c>
      <c r="C19" s="157"/>
      <c r="D19" s="157">
        <v>2500000</v>
      </c>
      <c r="E19" s="158">
        <v>2476085</v>
      </c>
      <c r="F19" s="158"/>
      <c r="G19" s="158"/>
      <c r="H19" s="158"/>
      <c r="I19" s="157">
        <f t="shared" si="1"/>
        <v>0</v>
      </c>
      <c r="J19" s="157">
        <f t="shared" si="0"/>
        <v>2500000</v>
      </c>
      <c r="K19" s="157">
        <f t="shared" si="0"/>
        <v>2476085</v>
      </c>
    </row>
    <row r="20" spans="1:11" ht="12">
      <c r="A20" s="130" t="s">
        <v>785</v>
      </c>
      <c r="B20" s="131" t="s">
        <v>507</v>
      </c>
      <c r="C20" s="159">
        <f aca="true" t="shared" si="2" ref="C20:H20">SUM(C7:C19)</f>
        <v>106859000</v>
      </c>
      <c r="D20" s="159">
        <f t="shared" si="2"/>
        <v>104749000</v>
      </c>
      <c r="E20" s="159">
        <f t="shared" si="2"/>
        <v>100908429</v>
      </c>
      <c r="F20" s="159">
        <f t="shared" si="2"/>
        <v>0</v>
      </c>
      <c r="G20" s="159">
        <f t="shared" si="2"/>
        <v>0</v>
      </c>
      <c r="H20" s="159">
        <f t="shared" si="2"/>
        <v>0</v>
      </c>
      <c r="I20" s="157">
        <f t="shared" si="1"/>
        <v>106859000</v>
      </c>
      <c r="J20" s="157">
        <f t="shared" si="0"/>
        <v>104749000</v>
      </c>
      <c r="K20" s="157">
        <f t="shared" si="0"/>
        <v>100908429</v>
      </c>
    </row>
    <row r="21" spans="1:11" ht="12">
      <c r="A21" s="129" t="s">
        <v>508</v>
      </c>
      <c r="B21" s="127" t="s">
        <v>509</v>
      </c>
      <c r="C21" s="157"/>
      <c r="D21" s="157"/>
      <c r="E21" s="158"/>
      <c r="F21" s="158"/>
      <c r="G21" s="158"/>
      <c r="H21" s="158"/>
      <c r="I21" s="157">
        <f t="shared" si="1"/>
        <v>0</v>
      </c>
      <c r="J21" s="157">
        <f t="shared" si="0"/>
        <v>0</v>
      </c>
      <c r="K21" s="157">
        <f t="shared" si="0"/>
        <v>0</v>
      </c>
    </row>
    <row r="22" spans="1:11" ht="33.75" customHeight="1">
      <c r="A22" s="129" t="s">
        <v>510</v>
      </c>
      <c r="B22" s="127" t="s">
        <v>511</v>
      </c>
      <c r="C22" s="157">
        <v>3064512</v>
      </c>
      <c r="D22" s="157">
        <v>4714512</v>
      </c>
      <c r="E22" s="158">
        <v>4549115</v>
      </c>
      <c r="F22" s="158"/>
      <c r="G22" s="158"/>
      <c r="H22" s="158"/>
      <c r="I22" s="157">
        <f t="shared" si="1"/>
        <v>3064512</v>
      </c>
      <c r="J22" s="157">
        <f t="shared" si="0"/>
        <v>4714512</v>
      </c>
      <c r="K22" s="157">
        <f t="shared" si="0"/>
        <v>4549115</v>
      </c>
    </row>
    <row r="23" spans="1:11" ht="12">
      <c r="A23" s="132" t="s">
        <v>512</v>
      </c>
      <c r="B23" s="127" t="s">
        <v>513</v>
      </c>
      <c r="C23" s="157"/>
      <c r="D23" s="157">
        <v>460000</v>
      </c>
      <c r="E23" s="158">
        <v>452951</v>
      </c>
      <c r="F23" s="158"/>
      <c r="G23" s="158"/>
      <c r="H23" s="158"/>
      <c r="I23" s="157">
        <f t="shared" si="1"/>
        <v>0</v>
      </c>
      <c r="J23" s="157">
        <f t="shared" si="1"/>
        <v>460000</v>
      </c>
      <c r="K23" s="157">
        <f t="shared" si="1"/>
        <v>452951</v>
      </c>
    </row>
    <row r="24" spans="1:11" ht="12">
      <c r="A24" s="133" t="s">
        <v>786</v>
      </c>
      <c r="B24" s="131" t="s">
        <v>514</v>
      </c>
      <c r="C24" s="159">
        <f aca="true" t="shared" si="3" ref="C24:H24">SUM(C21:C23)</f>
        <v>3064512</v>
      </c>
      <c r="D24" s="159">
        <f t="shared" si="3"/>
        <v>5174512</v>
      </c>
      <c r="E24" s="159">
        <f t="shared" si="3"/>
        <v>5002066</v>
      </c>
      <c r="F24" s="159">
        <f t="shared" si="3"/>
        <v>0</v>
      </c>
      <c r="G24" s="159">
        <f t="shared" si="3"/>
        <v>0</v>
      </c>
      <c r="H24" s="159">
        <f t="shared" si="3"/>
        <v>0</v>
      </c>
      <c r="I24" s="157">
        <f t="shared" si="1"/>
        <v>3064512</v>
      </c>
      <c r="J24" s="157">
        <f t="shared" si="1"/>
        <v>5174512</v>
      </c>
      <c r="K24" s="157">
        <f t="shared" si="1"/>
        <v>5002066</v>
      </c>
    </row>
    <row r="25" spans="1:11" ht="12">
      <c r="A25" s="130" t="s">
        <v>2</v>
      </c>
      <c r="B25" s="131" t="s">
        <v>515</v>
      </c>
      <c r="C25" s="159">
        <f aca="true" t="shared" si="4" ref="C25:H25">SUM(C24,C20)</f>
        <v>109923512</v>
      </c>
      <c r="D25" s="159">
        <f t="shared" si="4"/>
        <v>109923512</v>
      </c>
      <c r="E25" s="159">
        <f t="shared" si="4"/>
        <v>105910495</v>
      </c>
      <c r="F25" s="159">
        <f t="shared" si="4"/>
        <v>0</v>
      </c>
      <c r="G25" s="159">
        <f t="shared" si="4"/>
        <v>0</v>
      </c>
      <c r="H25" s="159">
        <f t="shared" si="4"/>
        <v>0</v>
      </c>
      <c r="I25" s="157">
        <f t="shared" si="1"/>
        <v>109923512</v>
      </c>
      <c r="J25" s="157">
        <f t="shared" si="1"/>
        <v>109923512</v>
      </c>
      <c r="K25" s="157">
        <f t="shared" si="1"/>
        <v>105910495</v>
      </c>
    </row>
    <row r="26" spans="1:11" ht="12">
      <c r="A26" s="133" t="s">
        <v>848</v>
      </c>
      <c r="B26" s="131" t="s">
        <v>516</v>
      </c>
      <c r="C26" s="159">
        <v>26102028</v>
      </c>
      <c r="D26" s="159">
        <v>25002028</v>
      </c>
      <c r="E26" s="160">
        <v>23423887</v>
      </c>
      <c r="F26" s="158"/>
      <c r="G26" s="158"/>
      <c r="H26" s="158"/>
      <c r="I26" s="157">
        <f t="shared" si="1"/>
        <v>26102028</v>
      </c>
      <c r="J26" s="157">
        <f t="shared" si="1"/>
        <v>25002028</v>
      </c>
      <c r="K26" s="157">
        <f t="shared" si="1"/>
        <v>23423887</v>
      </c>
    </row>
    <row r="27" spans="1:11" ht="12">
      <c r="A27" s="129" t="s">
        <v>517</v>
      </c>
      <c r="B27" s="127" t="s">
        <v>518</v>
      </c>
      <c r="C27" s="157">
        <v>1553000</v>
      </c>
      <c r="D27" s="157">
        <v>3086000</v>
      </c>
      <c r="E27" s="158">
        <v>3007534</v>
      </c>
      <c r="F27" s="158"/>
      <c r="G27" s="158"/>
      <c r="H27" s="158"/>
      <c r="I27" s="157">
        <f t="shared" si="1"/>
        <v>1553000</v>
      </c>
      <c r="J27" s="157">
        <f t="shared" si="1"/>
        <v>3086000</v>
      </c>
      <c r="K27" s="157">
        <f t="shared" si="1"/>
        <v>3007534</v>
      </c>
    </row>
    <row r="28" spans="1:11" ht="12">
      <c r="A28" s="129" t="s">
        <v>519</v>
      </c>
      <c r="B28" s="127" t="s">
        <v>520</v>
      </c>
      <c r="C28" s="157">
        <v>7791000</v>
      </c>
      <c r="D28" s="157">
        <v>27391000</v>
      </c>
      <c r="E28" s="158">
        <v>26984264</v>
      </c>
      <c r="F28" s="158"/>
      <c r="G28" s="158"/>
      <c r="H28" s="158"/>
      <c r="I28" s="157">
        <f t="shared" si="1"/>
        <v>7791000</v>
      </c>
      <c r="J28" s="157">
        <f t="shared" si="1"/>
        <v>27391000</v>
      </c>
      <c r="K28" s="157">
        <f t="shared" si="1"/>
        <v>26984264</v>
      </c>
    </row>
    <row r="29" spans="1:11" ht="12">
      <c r="A29" s="129" t="s">
        <v>521</v>
      </c>
      <c r="B29" s="127" t="s">
        <v>522</v>
      </c>
      <c r="C29" s="157"/>
      <c r="D29" s="157"/>
      <c r="E29" s="158"/>
      <c r="F29" s="158"/>
      <c r="G29" s="158"/>
      <c r="H29" s="158"/>
      <c r="I29" s="157">
        <f t="shared" si="1"/>
        <v>0</v>
      </c>
      <c r="J29" s="157">
        <f t="shared" si="1"/>
        <v>0</v>
      </c>
      <c r="K29" s="157">
        <f t="shared" si="1"/>
        <v>0</v>
      </c>
    </row>
    <row r="30" spans="1:11" ht="12">
      <c r="A30" s="133" t="s">
        <v>787</v>
      </c>
      <c r="B30" s="131" t="s">
        <v>523</v>
      </c>
      <c r="C30" s="159">
        <f>SUM(C27:C29)</f>
        <v>9344000</v>
      </c>
      <c r="D30" s="159">
        <f>SUM(D27:D29)</f>
        <v>30477000</v>
      </c>
      <c r="E30" s="159">
        <f>SUM(E27:E29)</f>
        <v>29991798</v>
      </c>
      <c r="F30" s="159">
        <f>SUM(F26:F29)</f>
        <v>0</v>
      </c>
      <c r="G30" s="159">
        <f>SUM(G26:G29)</f>
        <v>0</v>
      </c>
      <c r="H30" s="159">
        <f>SUM(H26:H29)</f>
        <v>0</v>
      </c>
      <c r="I30" s="157">
        <f t="shared" si="1"/>
        <v>9344000</v>
      </c>
      <c r="J30" s="157">
        <f t="shared" si="1"/>
        <v>30477000</v>
      </c>
      <c r="K30" s="157">
        <f t="shared" si="1"/>
        <v>29991798</v>
      </c>
    </row>
    <row r="31" spans="1:11" ht="12">
      <c r="A31" s="129" t="s">
        <v>524</v>
      </c>
      <c r="B31" s="127" t="s">
        <v>525</v>
      </c>
      <c r="C31" s="157">
        <v>120000</v>
      </c>
      <c r="D31" s="157">
        <v>87000</v>
      </c>
      <c r="E31" s="158">
        <v>23000</v>
      </c>
      <c r="F31" s="158"/>
      <c r="G31" s="158"/>
      <c r="H31" s="158"/>
      <c r="I31" s="157">
        <f t="shared" si="1"/>
        <v>120000</v>
      </c>
      <c r="J31" s="157">
        <f t="shared" si="1"/>
        <v>87000</v>
      </c>
      <c r="K31" s="157">
        <f t="shared" si="1"/>
        <v>23000</v>
      </c>
    </row>
    <row r="32" spans="1:11" ht="12">
      <c r="A32" s="129" t="s">
        <v>526</v>
      </c>
      <c r="B32" s="127" t="s">
        <v>527</v>
      </c>
      <c r="C32" s="157">
        <v>420000</v>
      </c>
      <c r="D32" s="157">
        <v>315000</v>
      </c>
      <c r="E32" s="158">
        <v>277149</v>
      </c>
      <c r="F32" s="158"/>
      <c r="G32" s="158"/>
      <c r="H32" s="158"/>
      <c r="I32" s="157">
        <f t="shared" si="1"/>
        <v>420000</v>
      </c>
      <c r="J32" s="157">
        <f t="shared" si="1"/>
        <v>315000</v>
      </c>
      <c r="K32" s="157">
        <f t="shared" si="1"/>
        <v>277149</v>
      </c>
    </row>
    <row r="33" spans="1:11" ht="15" customHeight="1">
      <c r="A33" s="133" t="s">
        <v>3</v>
      </c>
      <c r="B33" s="131" t="s">
        <v>528</v>
      </c>
      <c r="C33" s="159">
        <f aca="true" t="shared" si="5" ref="C33:H33">SUM(C31:C32)</f>
        <v>540000</v>
      </c>
      <c r="D33" s="159">
        <f t="shared" si="5"/>
        <v>402000</v>
      </c>
      <c r="E33" s="159">
        <f t="shared" si="5"/>
        <v>300149</v>
      </c>
      <c r="F33" s="159">
        <f t="shared" si="5"/>
        <v>0</v>
      </c>
      <c r="G33" s="159">
        <f t="shared" si="5"/>
        <v>0</v>
      </c>
      <c r="H33" s="159">
        <f t="shared" si="5"/>
        <v>0</v>
      </c>
      <c r="I33" s="157">
        <f t="shared" si="1"/>
        <v>540000</v>
      </c>
      <c r="J33" s="157">
        <f t="shared" si="1"/>
        <v>402000</v>
      </c>
      <c r="K33" s="157">
        <f t="shared" si="1"/>
        <v>300149</v>
      </c>
    </row>
    <row r="34" spans="1:11" ht="12">
      <c r="A34" s="129" t="s">
        <v>529</v>
      </c>
      <c r="B34" s="127" t="s">
        <v>530</v>
      </c>
      <c r="C34" s="157">
        <v>10800000</v>
      </c>
      <c r="D34" s="157">
        <v>8900000</v>
      </c>
      <c r="E34" s="158">
        <v>8830938</v>
      </c>
      <c r="F34" s="158"/>
      <c r="G34" s="158"/>
      <c r="H34" s="158"/>
      <c r="I34" s="157">
        <f t="shared" si="1"/>
        <v>10800000</v>
      </c>
      <c r="J34" s="157">
        <f t="shared" si="1"/>
        <v>8900000</v>
      </c>
      <c r="K34" s="157">
        <f t="shared" si="1"/>
        <v>8830938</v>
      </c>
    </row>
    <row r="35" spans="1:11" ht="12">
      <c r="A35" s="129" t="s">
        <v>531</v>
      </c>
      <c r="B35" s="127" t="s">
        <v>532</v>
      </c>
      <c r="C35" s="157"/>
      <c r="D35" s="157"/>
      <c r="E35" s="158"/>
      <c r="F35" s="158"/>
      <c r="G35" s="158"/>
      <c r="H35" s="158"/>
      <c r="I35" s="157">
        <f t="shared" si="1"/>
        <v>0</v>
      </c>
      <c r="J35" s="157">
        <f t="shared" si="1"/>
        <v>0</v>
      </c>
      <c r="K35" s="157">
        <f t="shared" si="1"/>
        <v>0</v>
      </c>
    </row>
    <row r="36" spans="1:11" ht="12">
      <c r="A36" s="129" t="s">
        <v>849</v>
      </c>
      <c r="B36" s="127" t="s">
        <v>533</v>
      </c>
      <c r="C36" s="157"/>
      <c r="D36" s="157"/>
      <c r="E36" s="158"/>
      <c r="F36" s="158"/>
      <c r="G36" s="158"/>
      <c r="H36" s="158"/>
      <c r="I36" s="157">
        <f t="shared" si="1"/>
        <v>0</v>
      </c>
      <c r="J36" s="157">
        <f t="shared" si="1"/>
        <v>0</v>
      </c>
      <c r="K36" s="157">
        <f t="shared" si="1"/>
        <v>0</v>
      </c>
    </row>
    <row r="37" spans="1:11" ht="12">
      <c r="A37" s="129" t="s">
        <v>534</v>
      </c>
      <c r="B37" s="127" t="s">
        <v>535</v>
      </c>
      <c r="C37" s="157">
        <v>3800000</v>
      </c>
      <c r="D37" s="157">
        <v>725000</v>
      </c>
      <c r="E37" s="158">
        <v>720718</v>
      </c>
      <c r="F37" s="158"/>
      <c r="G37" s="158"/>
      <c r="H37" s="158"/>
      <c r="I37" s="157">
        <f t="shared" si="1"/>
        <v>3800000</v>
      </c>
      <c r="J37" s="157">
        <f t="shared" si="1"/>
        <v>725000</v>
      </c>
      <c r="K37" s="157">
        <f t="shared" si="1"/>
        <v>720718</v>
      </c>
    </row>
    <row r="38" spans="1:11" ht="12">
      <c r="A38" s="134" t="s">
        <v>850</v>
      </c>
      <c r="B38" s="127" t="s">
        <v>536</v>
      </c>
      <c r="C38" s="157"/>
      <c r="D38" s="157"/>
      <c r="E38" s="158"/>
      <c r="F38" s="158"/>
      <c r="G38" s="158"/>
      <c r="H38" s="158"/>
      <c r="I38" s="157">
        <f t="shared" si="1"/>
        <v>0</v>
      </c>
      <c r="J38" s="157">
        <f t="shared" si="1"/>
        <v>0</v>
      </c>
      <c r="K38" s="157">
        <f t="shared" si="1"/>
        <v>0</v>
      </c>
    </row>
    <row r="39" spans="1:11" ht="12">
      <c r="A39" s="132" t="s">
        <v>537</v>
      </c>
      <c r="B39" s="127" t="s">
        <v>538</v>
      </c>
      <c r="C39" s="157">
        <v>750000</v>
      </c>
      <c r="D39" s="157">
        <v>500000</v>
      </c>
      <c r="E39" s="158">
        <v>279160</v>
      </c>
      <c r="F39" s="158"/>
      <c r="G39" s="158"/>
      <c r="H39" s="158"/>
      <c r="I39" s="157">
        <f t="shared" si="1"/>
        <v>750000</v>
      </c>
      <c r="J39" s="157">
        <f t="shared" si="1"/>
        <v>500000</v>
      </c>
      <c r="K39" s="157">
        <f t="shared" si="1"/>
        <v>279160</v>
      </c>
    </row>
    <row r="40" spans="1:11" ht="12">
      <c r="A40" s="129" t="s">
        <v>851</v>
      </c>
      <c r="B40" s="127" t="s">
        <v>539</v>
      </c>
      <c r="C40" s="157">
        <v>1574000</v>
      </c>
      <c r="D40" s="157">
        <v>2649000</v>
      </c>
      <c r="E40" s="158">
        <v>2642774</v>
      </c>
      <c r="F40" s="158"/>
      <c r="G40" s="158"/>
      <c r="H40" s="158"/>
      <c r="I40" s="157">
        <f t="shared" si="1"/>
        <v>1574000</v>
      </c>
      <c r="J40" s="157">
        <f t="shared" si="1"/>
        <v>2649000</v>
      </c>
      <c r="K40" s="157">
        <f t="shared" si="1"/>
        <v>2642774</v>
      </c>
    </row>
    <row r="41" spans="1:11" ht="12">
      <c r="A41" s="133" t="s">
        <v>788</v>
      </c>
      <c r="B41" s="131" t="s">
        <v>540</v>
      </c>
      <c r="C41" s="159">
        <f aca="true" t="shared" si="6" ref="C41:H41">SUM(C34:C40)</f>
        <v>16924000</v>
      </c>
      <c r="D41" s="159">
        <f t="shared" si="6"/>
        <v>12774000</v>
      </c>
      <c r="E41" s="159">
        <f t="shared" si="6"/>
        <v>12473590</v>
      </c>
      <c r="F41" s="159">
        <f t="shared" si="6"/>
        <v>0</v>
      </c>
      <c r="G41" s="159">
        <f t="shared" si="6"/>
        <v>0</v>
      </c>
      <c r="H41" s="159">
        <f t="shared" si="6"/>
        <v>0</v>
      </c>
      <c r="I41" s="157">
        <f t="shared" si="1"/>
        <v>16924000</v>
      </c>
      <c r="J41" s="157">
        <f t="shared" si="1"/>
        <v>12774000</v>
      </c>
      <c r="K41" s="157">
        <f t="shared" si="1"/>
        <v>12473590</v>
      </c>
    </row>
    <row r="42" spans="1:11" ht="12">
      <c r="A42" s="129" t="s">
        <v>541</v>
      </c>
      <c r="B42" s="127" t="s">
        <v>542</v>
      </c>
      <c r="C42" s="157">
        <v>50000</v>
      </c>
      <c r="D42" s="157">
        <v>75000</v>
      </c>
      <c r="E42" s="158">
        <v>74560</v>
      </c>
      <c r="F42" s="158"/>
      <c r="G42" s="158"/>
      <c r="H42" s="158"/>
      <c r="I42" s="157">
        <f t="shared" si="1"/>
        <v>50000</v>
      </c>
      <c r="J42" s="157">
        <f t="shared" si="1"/>
        <v>75000</v>
      </c>
      <c r="K42" s="157">
        <f t="shared" si="1"/>
        <v>74560</v>
      </c>
    </row>
    <row r="43" spans="1:11" ht="12">
      <c r="A43" s="129" t="s">
        <v>543</v>
      </c>
      <c r="B43" s="127" t="s">
        <v>544</v>
      </c>
      <c r="C43" s="157"/>
      <c r="D43" s="157"/>
      <c r="E43" s="158"/>
      <c r="F43" s="158"/>
      <c r="G43" s="158"/>
      <c r="H43" s="158"/>
      <c r="I43" s="157">
        <f t="shared" si="1"/>
        <v>0</v>
      </c>
      <c r="J43" s="157">
        <f t="shared" si="1"/>
        <v>0</v>
      </c>
      <c r="K43" s="157">
        <f t="shared" si="1"/>
        <v>0</v>
      </c>
    </row>
    <row r="44" spans="1:11" ht="12">
      <c r="A44" s="133" t="s">
        <v>789</v>
      </c>
      <c r="B44" s="131" t="s">
        <v>545</v>
      </c>
      <c r="C44" s="159">
        <f aca="true" t="shared" si="7" ref="C44:H44">SUM(C42:C43)</f>
        <v>50000</v>
      </c>
      <c r="D44" s="159">
        <f t="shared" si="7"/>
        <v>75000</v>
      </c>
      <c r="E44" s="159">
        <f t="shared" si="7"/>
        <v>74560</v>
      </c>
      <c r="F44" s="159">
        <f t="shared" si="7"/>
        <v>0</v>
      </c>
      <c r="G44" s="159">
        <f t="shared" si="7"/>
        <v>0</v>
      </c>
      <c r="H44" s="159">
        <f t="shared" si="7"/>
        <v>0</v>
      </c>
      <c r="I44" s="157">
        <f t="shared" si="1"/>
        <v>50000</v>
      </c>
      <c r="J44" s="157">
        <f t="shared" si="1"/>
        <v>75000</v>
      </c>
      <c r="K44" s="157">
        <f t="shared" si="1"/>
        <v>74560</v>
      </c>
    </row>
    <row r="45" spans="1:11" ht="12">
      <c r="A45" s="129" t="s">
        <v>546</v>
      </c>
      <c r="B45" s="127" t="s">
        <v>547</v>
      </c>
      <c r="C45" s="157">
        <v>7386660</v>
      </c>
      <c r="D45" s="157">
        <v>9636660</v>
      </c>
      <c r="E45" s="158">
        <v>9123377</v>
      </c>
      <c r="F45" s="158"/>
      <c r="G45" s="158"/>
      <c r="H45" s="158"/>
      <c r="I45" s="157">
        <f t="shared" si="1"/>
        <v>7386660</v>
      </c>
      <c r="J45" s="157">
        <f t="shared" si="1"/>
        <v>9636660</v>
      </c>
      <c r="K45" s="157">
        <f t="shared" si="1"/>
        <v>9123377</v>
      </c>
    </row>
    <row r="46" spans="1:11" ht="12">
      <c r="A46" s="129" t="s">
        <v>548</v>
      </c>
      <c r="B46" s="127" t="s">
        <v>549</v>
      </c>
      <c r="C46" s="157"/>
      <c r="D46" s="157"/>
      <c r="E46" s="158"/>
      <c r="F46" s="158"/>
      <c r="G46" s="158"/>
      <c r="H46" s="158"/>
      <c r="I46" s="157">
        <f t="shared" si="1"/>
        <v>0</v>
      </c>
      <c r="J46" s="157">
        <f t="shared" si="1"/>
        <v>0</v>
      </c>
      <c r="K46" s="157">
        <f t="shared" si="1"/>
        <v>0</v>
      </c>
    </row>
    <row r="47" spans="1:11" ht="12">
      <c r="A47" s="129" t="s">
        <v>852</v>
      </c>
      <c r="B47" s="127" t="s">
        <v>550</v>
      </c>
      <c r="C47" s="157"/>
      <c r="D47" s="157"/>
      <c r="E47" s="158"/>
      <c r="F47" s="158"/>
      <c r="G47" s="158"/>
      <c r="H47" s="158"/>
      <c r="I47" s="157">
        <f t="shared" si="1"/>
        <v>0</v>
      </c>
      <c r="J47" s="157">
        <f t="shared" si="1"/>
        <v>0</v>
      </c>
      <c r="K47" s="157">
        <f t="shared" si="1"/>
        <v>0</v>
      </c>
    </row>
    <row r="48" spans="1:11" ht="12">
      <c r="A48" s="129" t="s">
        <v>853</v>
      </c>
      <c r="B48" s="127" t="s">
        <v>551</v>
      </c>
      <c r="C48" s="157"/>
      <c r="D48" s="157"/>
      <c r="E48" s="158"/>
      <c r="F48" s="158"/>
      <c r="G48" s="158"/>
      <c r="H48" s="158"/>
      <c r="I48" s="157">
        <f t="shared" si="1"/>
        <v>0</v>
      </c>
      <c r="J48" s="157">
        <f t="shared" si="1"/>
        <v>0</v>
      </c>
      <c r="K48" s="157">
        <f t="shared" si="1"/>
        <v>0</v>
      </c>
    </row>
    <row r="49" spans="1:11" ht="12">
      <c r="A49" s="129" t="s">
        <v>552</v>
      </c>
      <c r="B49" s="127" t="s">
        <v>553</v>
      </c>
      <c r="C49" s="157">
        <v>200000</v>
      </c>
      <c r="D49" s="157">
        <v>180000</v>
      </c>
      <c r="E49" s="158">
        <v>55809</v>
      </c>
      <c r="F49" s="158"/>
      <c r="G49" s="158"/>
      <c r="H49" s="158"/>
      <c r="I49" s="157">
        <f t="shared" si="1"/>
        <v>200000</v>
      </c>
      <c r="J49" s="157">
        <f t="shared" si="1"/>
        <v>180000</v>
      </c>
      <c r="K49" s="157">
        <f t="shared" si="1"/>
        <v>55809</v>
      </c>
    </row>
    <row r="50" spans="1:11" ht="12">
      <c r="A50" s="133" t="s">
        <v>790</v>
      </c>
      <c r="B50" s="131" t="s">
        <v>554</v>
      </c>
      <c r="C50" s="159">
        <f aca="true" t="shared" si="8" ref="C50:H50">SUM(C45:C49)</f>
        <v>7586660</v>
      </c>
      <c r="D50" s="159">
        <f t="shared" si="8"/>
        <v>9816660</v>
      </c>
      <c r="E50" s="159">
        <f t="shared" si="8"/>
        <v>9179186</v>
      </c>
      <c r="F50" s="159">
        <f t="shared" si="8"/>
        <v>0</v>
      </c>
      <c r="G50" s="159">
        <f t="shared" si="8"/>
        <v>0</v>
      </c>
      <c r="H50" s="159">
        <f t="shared" si="8"/>
        <v>0</v>
      </c>
      <c r="I50" s="157">
        <f t="shared" si="1"/>
        <v>7586660</v>
      </c>
      <c r="J50" s="157">
        <f t="shared" si="1"/>
        <v>9816660</v>
      </c>
      <c r="K50" s="157">
        <f t="shared" si="1"/>
        <v>9179186</v>
      </c>
    </row>
    <row r="51" spans="1:11" ht="12">
      <c r="A51" s="133" t="s">
        <v>791</v>
      </c>
      <c r="B51" s="131" t="s">
        <v>555</v>
      </c>
      <c r="C51" s="159">
        <f aca="true" t="shared" si="9" ref="C51:H51">SUM(C50,C44,C41,C33,C30)</f>
        <v>34444660</v>
      </c>
      <c r="D51" s="159">
        <f t="shared" si="9"/>
        <v>53544660</v>
      </c>
      <c r="E51" s="159">
        <f t="shared" si="9"/>
        <v>52019283</v>
      </c>
      <c r="F51" s="159">
        <f t="shared" si="9"/>
        <v>0</v>
      </c>
      <c r="G51" s="159">
        <f t="shared" si="9"/>
        <v>0</v>
      </c>
      <c r="H51" s="159">
        <f t="shared" si="9"/>
        <v>0</v>
      </c>
      <c r="I51" s="157">
        <f t="shared" si="1"/>
        <v>34444660</v>
      </c>
      <c r="J51" s="157">
        <f t="shared" si="1"/>
        <v>53544660</v>
      </c>
      <c r="K51" s="157">
        <f t="shared" si="1"/>
        <v>52019283</v>
      </c>
    </row>
    <row r="52" spans="1:11" ht="7.5" customHeight="1">
      <c r="A52" s="135" t="s">
        <v>556</v>
      </c>
      <c r="B52" s="127" t="s">
        <v>557</v>
      </c>
      <c r="C52" s="157"/>
      <c r="D52" s="157"/>
      <c r="E52" s="158"/>
      <c r="F52" s="158"/>
      <c r="G52" s="158"/>
      <c r="H52" s="158"/>
      <c r="I52" s="157">
        <f t="shared" si="1"/>
        <v>0</v>
      </c>
      <c r="J52" s="157">
        <f t="shared" si="1"/>
        <v>0</v>
      </c>
      <c r="K52" s="157">
        <f t="shared" si="1"/>
        <v>0</v>
      </c>
    </row>
    <row r="53" spans="1:11" ht="7.5" customHeight="1">
      <c r="A53" s="135" t="s">
        <v>792</v>
      </c>
      <c r="B53" s="127" t="s">
        <v>558</v>
      </c>
      <c r="C53" s="157"/>
      <c r="D53" s="157"/>
      <c r="E53" s="158"/>
      <c r="F53" s="158"/>
      <c r="G53" s="158"/>
      <c r="H53" s="158"/>
      <c r="I53" s="157">
        <f t="shared" si="1"/>
        <v>0</v>
      </c>
      <c r="J53" s="157">
        <f t="shared" si="1"/>
        <v>0</v>
      </c>
      <c r="K53" s="157">
        <f t="shared" si="1"/>
        <v>0</v>
      </c>
    </row>
    <row r="54" spans="1:11" ht="7.5" customHeight="1">
      <c r="A54" s="136" t="s">
        <v>854</v>
      </c>
      <c r="B54" s="127" t="s">
        <v>559</v>
      </c>
      <c r="C54" s="157"/>
      <c r="D54" s="157"/>
      <c r="E54" s="158"/>
      <c r="F54" s="158"/>
      <c r="G54" s="158"/>
      <c r="H54" s="158"/>
      <c r="I54" s="157">
        <f t="shared" si="1"/>
        <v>0</v>
      </c>
      <c r="J54" s="157">
        <f t="shared" si="1"/>
        <v>0</v>
      </c>
      <c r="K54" s="157">
        <f t="shared" si="1"/>
        <v>0</v>
      </c>
    </row>
    <row r="55" spans="1:11" ht="7.5" customHeight="1">
      <c r="A55" s="136" t="s">
        <v>855</v>
      </c>
      <c r="B55" s="127" t="s">
        <v>560</v>
      </c>
      <c r="C55" s="157"/>
      <c r="D55" s="157"/>
      <c r="E55" s="158"/>
      <c r="F55" s="158"/>
      <c r="G55" s="158"/>
      <c r="H55" s="158"/>
      <c r="I55" s="157">
        <f t="shared" si="1"/>
        <v>0</v>
      </c>
      <c r="J55" s="157">
        <f t="shared" si="1"/>
        <v>0</v>
      </c>
      <c r="K55" s="157">
        <f t="shared" si="1"/>
        <v>0</v>
      </c>
    </row>
    <row r="56" spans="1:11" ht="7.5" customHeight="1">
      <c r="A56" s="136" t="s">
        <v>856</v>
      </c>
      <c r="B56" s="127" t="s">
        <v>561</v>
      </c>
      <c r="C56" s="157"/>
      <c r="D56" s="157"/>
      <c r="E56" s="158"/>
      <c r="F56" s="158"/>
      <c r="G56" s="158"/>
      <c r="H56" s="158"/>
      <c r="I56" s="157">
        <f t="shared" si="1"/>
        <v>0</v>
      </c>
      <c r="J56" s="157">
        <f t="shared" si="1"/>
        <v>0</v>
      </c>
      <c r="K56" s="157">
        <f t="shared" si="1"/>
        <v>0</v>
      </c>
    </row>
    <row r="57" spans="1:11" ht="7.5" customHeight="1">
      <c r="A57" s="135" t="s">
        <v>857</v>
      </c>
      <c r="B57" s="127" t="s">
        <v>562</v>
      </c>
      <c r="C57" s="157"/>
      <c r="D57" s="157"/>
      <c r="E57" s="158"/>
      <c r="F57" s="158"/>
      <c r="G57" s="158"/>
      <c r="H57" s="158"/>
      <c r="I57" s="157">
        <f t="shared" si="1"/>
        <v>0</v>
      </c>
      <c r="J57" s="157">
        <f t="shared" si="1"/>
        <v>0</v>
      </c>
      <c r="K57" s="157">
        <f t="shared" si="1"/>
        <v>0</v>
      </c>
    </row>
    <row r="58" spans="1:11" ht="7.5" customHeight="1">
      <c r="A58" s="135" t="s">
        <v>858</v>
      </c>
      <c r="B58" s="127" t="s">
        <v>563</v>
      </c>
      <c r="C58" s="157"/>
      <c r="D58" s="157"/>
      <c r="E58" s="158"/>
      <c r="F58" s="158"/>
      <c r="G58" s="158"/>
      <c r="H58" s="158"/>
      <c r="I58" s="157">
        <f t="shared" si="1"/>
        <v>0</v>
      </c>
      <c r="J58" s="157">
        <f t="shared" si="1"/>
        <v>0</v>
      </c>
      <c r="K58" s="157">
        <f t="shared" si="1"/>
        <v>0</v>
      </c>
    </row>
    <row r="59" spans="1:11" ht="7.5" customHeight="1">
      <c r="A59" s="135" t="s">
        <v>859</v>
      </c>
      <c r="B59" s="127" t="s">
        <v>564</v>
      </c>
      <c r="C59" s="157"/>
      <c r="D59" s="157"/>
      <c r="E59" s="158"/>
      <c r="F59" s="158"/>
      <c r="G59" s="158"/>
      <c r="H59" s="158"/>
      <c r="I59" s="157">
        <f t="shared" si="1"/>
        <v>0</v>
      </c>
      <c r="J59" s="157">
        <f t="shared" si="1"/>
        <v>0</v>
      </c>
      <c r="K59" s="157">
        <f t="shared" si="1"/>
        <v>0</v>
      </c>
    </row>
    <row r="60" spans="1:11" ht="7.5" customHeight="1">
      <c r="A60" s="137" t="s">
        <v>821</v>
      </c>
      <c r="B60" s="131" t="s">
        <v>565</v>
      </c>
      <c r="C60" s="159">
        <v>0</v>
      </c>
      <c r="D60" s="159">
        <f>SUM(D52:D59)</f>
        <v>0</v>
      </c>
      <c r="E60" s="159">
        <f>SUM(E52:E59)</f>
        <v>0</v>
      </c>
      <c r="F60" s="159">
        <f>SUM(F52:F59)</f>
        <v>0</v>
      </c>
      <c r="G60" s="159">
        <f>SUM(G52:G59)</f>
        <v>0</v>
      </c>
      <c r="H60" s="159">
        <f>SUM(H52:H59)</f>
        <v>0</v>
      </c>
      <c r="I60" s="157">
        <f t="shared" si="1"/>
        <v>0</v>
      </c>
      <c r="J60" s="157">
        <f t="shared" si="1"/>
        <v>0</v>
      </c>
      <c r="K60" s="157">
        <f t="shared" si="1"/>
        <v>0</v>
      </c>
    </row>
    <row r="61" spans="1:11" ht="7.5" customHeight="1">
      <c r="A61" s="138" t="s">
        <v>860</v>
      </c>
      <c r="B61" s="127" t="s">
        <v>566</v>
      </c>
      <c r="C61" s="157"/>
      <c r="D61" s="157"/>
      <c r="E61" s="158"/>
      <c r="F61" s="158"/>
      <c r="G61" s="158"/>
      <c r="H61" s="158"/>
      <c r="I61" s="157">
        <f t="shared" si="1"/>
        <v>0</v>
      </c>
      <c r="J61" s="157">
        <f t="shared" si="1"/>
        <v>0</v>
      </c>
      <c r="K61" s="157">
        <f t="shared" si="1"/>
        <v>0</v>
      </c>
    </row>
    <row r="62" spans="1:11" ht="7.5" customHeight="1">
      <c r="A62" s="138" t="s">
        <v>567</v>
      </c>
      <c r="B62" s="127" t="s">
        <v>568</v>
      </c>
      <c r="C62" s="157"/>
      <c r="D62" s="157"/>
      <c r="E62" s="158"/>
      <c r="F62" s="158"/>
      <c r="G62" s="158"/>
      <c r="H62" s="158"/>
      <c r="I62" s="157">
        <f t="shared" si="1"/>
        <v>0</v>
      </c>
      <c r="J62" s="157">
        <f t="shared" si="1"/>
        <v>0</v>
      </c>
      <c r="K62" s="157">
        <f t="shared" si="1"/>
        <v>0</v>
      </c>
    </row>
    <row r="63" spans="1:11" ht="7.5" customHeight="1">
      <c r="A63" s="138" t="s">
        <v>569</v>
      </c>
      <c r="B63" s="127" t="s">
        <v>570</v>
      </c>
      <c r="C63" s="157"/>
      <c r="D63" s="157"/>
      <c r="E63" s="158"/>
      <c r="F63" s="158"/>
      <c r="G63" s="158"/>
      <c r="H63" s="158"/>
      <c r="I63" s="157">
        <f t="shared" si="1"/>
        <v>0</v>
      </c>
      <c r="J63" s="157">
        <f t="shared" si="1"/>
        <v>0</v>
      </c>
      <c r="K63" s="157">
        <f t="shared" si="1"/>
        <v>0</v>
      </c>
    </row>
    <row r="64" spans="1:11" ht="7.5" customHeight="1">
      <c r="A64" s="138" t="s">
        <v>822</v>
      </c>
      <c r="B64" s="127" t="s">
        <v>571</v>
      </c>
      <c r="C64" s="157"/>
      <c r="D64" s="157"/>
      <c r="E64" s="158"/>
      <c r="F64" s="158"/>
      <c r="G64" s="158"/>
      <c r="H64" s="158"/>
      <c r="I64" s="157">
        <f t="shared" si="1"/>
        <v>0</v>
      </c>
      <c r="J64" s="157">
        <f t="shared" si="1"/>
        <v>0</v>
      </c>
      <c r="K64" s="157">
        <f t="shared" si="1"/>
        <v>0</v>
      </c>
    </row>
    <row r="65" spans="1:11" ht="7.5" customHeight="1">
      <c r="A65" s="138" t="s">
        <v>861</v>
      </c>
      <c r="B65" s="127" t="s">
        <v>572</v>
      </c>
      <c r="C65" s="157"/>
      <c r="D65" s="157"/>
      <c r="E65" s="158"/>
      <c r="F65" s="158"/>
      <c r="G65" s="158"/>
      <c r="H65" s="158"/>
      <c r="I65" s="157">
        <f t="shared" si="1"/>
        <v>0</v>
      </c>
      <c r="J65" s="157">
        <f t="shared" si="1"/>
        <v>0</v>
      </c>
      <c r="K65" s="157">
        <f t="shared" si="1"/>
        <v>0</v>
      </c>
    </row>
    <row r="66" spans="1:11" ht="7.5" customHeight="1">
      <c r="A66" s="138" t="s">
        <v>824</v>
      </c>
      <c r="B66" s="127" t="s">
        <v>573</v>
      </c>
      <c r="C66" s="157"/>
      <c r="D66" s="157"/>
      <c r="E66" s="158"/>
      <c r="F66" s="158"/>
      <c r="G66" s="158"/>
      <c r="H66" s="158"/>
      <c r="I66" s="157">
        <f t="shared" si="1"/>
        <v>0</v>
      </c>
      <c r="J66" s="157">
        <f t="shared" si="1"/>
        <v>0</v>
      </c>
      <c r="K66" s="157">
        <f t="shared" si="1"/>
        <v>0</v>
      </c>
    </row>
    <row r="67" spans="1:11" ht="7.5" customHeight="1">
      <c r="A67" s="138" t="s">
        <v>862</v>
      </c>
      <c r="B67" s="127" t="s">
        <v>574</v>
      </c>
      <c r="C67" s="157"/>
      <c r="D67" s="157"/>
      <c r="E67" s="158"/>
      <c r="F67" s="158"/>
      <c r="G67" s="158"/>
      <c r="H67" s="158"/>
      <c r="I67" s="157">
        <f t="shared" si="1"/>
        <v>0</v>
      </c>
      <c r="J67" s="157">
        <f t="shared" si="1"/>
        <v>0</v>
      </c>
      <c r="K67" s="157">
        <f t="shared" si="1"/>
        <v>0</v>
      </c>
    </row>
    <row r="68" spans="1:11" ht="7.5" customHeight="1">
      <c r="A68" s="138" t="s">
        <v>863</v>
      </c>
      <c r="B68" s="127" t="s">
        <v>575</v>
      </c>
      <c r="C68" s="157"/>
      <c r="D68" s="157"/>
      <c r="E68" s="158"/>
      <c r="F68" s="158"/>
      <c r="G68" s="158"/>
      <c r="H68" s="158"/>
      <c r="I68" s="157">
        <f t="shared" si="1"/>
        <v>0</v>
      </c>
      <c r="J68" s="157">
        <f t="shared" si="1"/>
        <v>0</v>
      </c>
      <c r="K68" s="157">
        <f t="shared" si="1"/>
        <v>0</v>
      </c>
    </row>
    <row r="69" spans="1:11" ht="7.5" customHeight="1">
      <c r="A69" s="138" t="s">
        <v>576</v>
      </c>
      <c r="B69" s="127" t="s">
        <v>577</v>
      </c>
      <c r="C69" s="157"/>
      <c r="D69" s="157"/>
      <c r="E69" s="158"/>
      <c r="F69" s="158"/>
      <c r="G69" s="158"/>
      <c r="H69" s="158"/>
      <c r="I69" s="157">
        <f t="shared" si="1"/>
        <v>0</v>
      </c>
      <c r="J69" s="157">
        <f t="shared" si="1"/>
        <v>0</v>
      </c>
      <c r="K69" s="157">
        <f t="shared" si="1"/>
        <v>0</v>
      </c>
    </row>
    <row r="70" spans="1:11" ht="7.5" customHeight="1">
      <c r="A70" s="139" t="s">
        <v>578</v>
      </c>
      <c r="B70" s="127" t="s">
        <v>579</v>
      </c>
      <c r="C70" s="157"/>
      <c r="D70" s="157"/>
      <c r="E70" s="158"/>
      <c r="F70" s="158"/>
      <c r="G70" s="158"/>
      <c r="H70" s="158"/>
      <c r="I70" s="157">
        <f t="shared" si="1"/>
        <v>0</v>
      </c>
      <c r="J70" s="157">
        <f t="shared" si="1"/>
        <v>0</v>
      </c>
      <c r="K70" s="157">
        <f t="shared" si="1"/>
        <v>0</v>
      </c>
    </row>
    <row r="71" spans="1:11" ht="7.5" customHeight="1">
      <c r="A71" s="138" t="s">
        <v>864</v>
      </c>
      <c r="B71" s="127" t="s">
        <v>580</v>
      </c>
      <c r="C71" s="157"/>
      <c r="D71" s="157"/>
      <c r="E71" s="158"/>
      <c r="F71" s="158"/>
      <c r="G71" s="158"/>
      <c r="H71" s="158"/>
      <c r="I71" s="157">
        <f t="shared" si="1"/>
        <v>0</v>
      </c>
      <c r="J71" s="157">
        <f t="shared" si="1"/>
        <v>0</v>
      </c>
      <c r="K71" s="157">
        <f t="shared" si="1"/>
        <v>0</v>
      </c>
    </row>
    <row r="72" spans="1:11" ht="7.5" customHeight="1">
      <c r="A72" s="138" t="s">
        <v>923</v>
      </c>
      <c r="B72" s="127" t="s">
        <v>581</v>
      </c>
      <c r="C72" s="157"/>
      <c r="D72" s="157"/>
      <c r="E72" s="158"/>
      <c r="F72" s="158"/>
      <c r="G72" s="158"/>
      <c r="H72" s="158"/>
      <c r="I72" s="157">
        <f aca="true" t="shared" si="10" ref="I72:K124">SUM(C72+F72)</f>
        <v>0</v>
      </c>
      <c r="J72" s="157">
        <f t="shared" si="10"/>
        <v>0</v>
      </c>
      <c r="K72" s="157">
        <f t="shared" si="10"/>
        <v>0</v>
      </c>
    </row>
    <row r="73" spans="1:11" ht="7.5" customHeight="1">
      <c r="A73" s="139" t="s">
        <v>166</v>
      </c>
      <c r="B73" s="127" t="s">
        <v>875</v>
      </c>
      <c r="C73" s="157"/>
      <c r="D73" s="157"/>
      <c r="E73" s="158"/>
      <c r="F73" s="158"/>
      <c r="G73" s="158"/>
      <c r="H73" s="158"/>
      <c r="I73" s="157">
        <f t="shared" si="10"/>
        <v>0</v>
      </c>
      <c r="J73" s="157">
        <f t="shared" si="10"/>
        <v>0</v>
      </c>
      <c r="K73" s="157">
        <f t="shared" si="10"/>
        <v>0</v>
      </c>
    </row>
    <row r="74" spans="1:11" ht="7.5" customHeight="1">
      <c r="A74" s="139" t="s">
        <v>167</v>
      </c>
      <c r="B74" s="127" t="s">
        <v>875</v>
      </c>
      <c r="C74" s="157"/>
      <c r="D74" s="157"/>
      <c r="E74" s="158"/>
      <c r="F74" s="158"/>
      <c r="G74" s="158"/>
      <c r="H74" s="158"/>
      <c r="I74" s="157">
        <f t="shared" si="10"/>
        <v>0</v>
      </c>
      <c r="J74" s="157">
        <f t="shared" si="10"/>
        <v>0</v>
      </c>
      <c r="K74" s="157">
        <f t="shared" si="10"/>
        <v>0</v>
      </c>
    </row>
    <row r="75" spans="1:11" ht="7.5" customHeight="1">
      <c r="A75" s="137" t="s">
        <v>827</v>
      </c>
      <c r="B75" s="131" t="s">
        <v>582</v>
      </c>
      <c r="C75" s="159">
        <f aca="true" t="shared" si="11" ref="C75:H75">SUM(C61:C74)</f>
        <v>0</v>
      </c>
      <c r="D75" s="159">
        <f t="shared" si="11"/>
        <v>0</v>
      </c>
      <c r="E75" s="159">
        <f t="shared" si="11"/>
        <v>0</v>
      </c>
      <c r="F75" s="159">
        <f t="shared" si="11"/>
        <v>0</v>
      </c>
      <c r="G75" s="159">
        <f t="shared" si="11"/>
        <v>0</v>
      </c>
      <c r="H75" s="159">
        <f t="shared" si="11"/>
        <v>0</v>
      </c>
      <c r="I75" s="157">
        <f t="shared" si="10"/>
        <v>0</v>
      </c>
      <c r="J75" s="157">
        <f t="shared" si="10"/>
        <v>0</v>
      </c>
      <c r="K75" s="157">
        <f t="shared" si="10"/>
        <v>0</v>
      </c>
    </row>
    <row r="76" spans="1:11" ht="7.5" customHeight="1">
      <c r="A76" s="140" t="s">
        <v>113</v>
      </c>
      <c r="B76" s="141"/>
      <c r="C76" s="161"/>
      <c r="D76" s="161"/>
      <c r="E76" s="162"/>
      <c r="F76" s="162"/>
      <c r="G76" s="162"/>
      <c r="H76" s="162"/>
      <c r="I76" s="157">
        <f t="shared" si="10"/>
        <v>0</v>
      </c>
      <c r="J76" s="157">
        <f t="shared" si="10"/>
        <v>0</v>
      </c>
      <c r="K76" s="157">
        <f t="shared" si="10"/>
        <v>0</v>
      </c>
    </row>
    <row r="77" spans="1:11" ht="7.5" customHeight="1">
      <c r="A77" s="142" t="s">
        <v>583</v>
      </c>
      <c r="B77" s="127" t="s">
        <v>584</v>
      </c>
      <c r="C77" s="157"/>
      <c r="D77" s="157"/>
      <c r="E77" s="158"/>
      <c r="F77" s="158"/>
      <c r="G77" s="158"/>
      <c r="H77" s="158"/>
      <c r="I77" s="157">
        <f t="shared" si="10"/>
        <v>0</v>
      </c>
      <c r="J77" s="157">
        <f t="shared" si="10"/>
        <v>0</v>
      </c>
      <c r="K77" s="157">
        <f t="shared" si="10"/>
        <v>0</v>
      </c>
    </row>
    <row r="78" spans="1:11" ht="7.5" customHeight="1">
      <c r="A78" s="142" t="s">
        <v>865</v>
      </c>
      <c r="B78" s="127" t="s">
        <v>585</v>
      </c>
      <c r="C78" s="157"/>
      <c r="D78" s="157"/>
      <c r="E78" s="158"/>
      <c r="F78" s="158"/>
      <c r="G78" s="158"/>
      <c r="H78" s="158"/>
      <c r="I78" s="157">
        <f t="shared" si="10"/>
        <v>0</v>
      </c>
      <c r="J78" s="157">
        <f t="shared" si="10"/>
        <v>0</v>
      </c>
      <c r="K78" s="157">
        <f t="shared" si="10"/>
        <v>0</v>
      </c>
    </row>
    <row r="79" spans="1:11" ht="7.5" customHeight="1">
      <c r="A79" s="142" t="s">
        <v>586</v>
      </c>
      <c r="B79" s="127" t="s">
        <v>587</v>
      </c>
      <c r="C79" s="157"/>
      <c r="D79" s="157"/>
      <c r="E79" s="158"/>
      <c r="F79" s="158"/>
      <c r="G79" s="158"/>
      <c r="H79" s="158"/>
      <c r="I79" s="157">
        <f t="shared" si="10"/>
        <v>0</v>
      </c>
      <c r="J79" s="157">
        <f t="shared" si="10"/>
        <v>0</v>
      </c>
      <c r="K79" s="157">
        <f t="shared" si="10"/>
        <v>0</v>
      </c>
    </row>
    <row r="80" spans="1:11" ht="12.75" customHeight="1">
      <c r="A80" s="142" t="s">
        <v>588</v>
      </c>
      <c r="B80" s="127" t="s">
        <v>589</v>
      </c>
      <c r="C80" s="157">
        <v>2209450</v>
      </c>
      <c r="D80" s="157">
        <v>1709450</v>
      </c>
      <c r="E80" s="158">
        <v>1115036</v>
      </c>
      <c r="F80" s="158"/>
      <c r="G80" s="158"/>
      <c r="H80" s="158"/>
      <c r="I80" s="157">
        <f t="shared" si="10"/>
        <v>2209450</v>
      </c>
      <c r="J80" s="157">
        <f t="shared" si="10"/>
        <v>1709450</v>
      </c>
      <c r="K80" s="157">
        <f t="shared" si="10"/>
        <v>1115036</v>
      </c>
    </row>
    <row r="81" spans="1:11" ht="7.5" customHeight="1">
      <c r="A81" s="132" t="s">
        <v>590</v>
      </c>
      <c r="B81" s="127" t="s">
        <v>591</v>
      </c>
      <c r="C81" s="157"/>
      <c r="D81" s="157"/>
      <c r="E81" s="158"/>
      <c r="F81" s="158"/>
      <c r="G81" s="158"/>
      <c r="H81" s="158"/>
      <c r="I81" s="157">
        <f t="shared" si="10"/>
        <v>0</v>
      </c>
      <c r="J81" s="157">
        <f t="shared" si="10"/>
        <v>0</v>
      </c>
      <c r="K81" s="157">
        <f t="shared" si="10"/>
        <v>0</v>
      </c>
    </row>
    <row r="82" spans="1:11" ht="7.5" customHeight="1">
      <c r="A82" s="132" t="s">
        <v>592</v>
      </c>
      <c r="B82" s="127" t="s">
        <v>593</v>
      </c>
      <c r="C82" s="157"/>
      <c r="D82" s="157"/>
      <c r="E82" s="158"/>
      <c r="F82" s="158"/>
      <c r="G82" s="158"/>
      <c r="H82" s="158"/>
      <c r="I82" s="157">
        <f t="shared" si="10"/>
        <v>0</v>
      </c>
      <c r="J82" s="157">
        <f t="shared" si="10"/>
        <v>0</v>
      </c>
      <c r="K82" s="157">
        <f t="shared" si="10"/>
        <v>0</v>
      </c>
    </row>
    <row r="83" spans="1:11" ht="9.75" customHeight="1">
      <c r="A83" s="132" t="s">
        <v>594</v>
      </c>
      <c r="B83" s="127" t="s">
        <v>595</v>
      </c>
      <c r="C83" s="157">
        <v>596550</v>
      </c>
      <c r="D83" s="157">
        <v>96550</v>
      </c>
      <c r="E83" s="158">
        <v>81015</v>
      </c>
      <c r="F83" s="158"/>
      <c r="G83" s="158"/>
      <c r="H83" s="158"/>
      <c r="I83" s="157">
        <f t="shared" si="10"/>
        <v>596550</v>
      </c>
      <c r="J83" s="157">
        <f t="shared" si="10"/>
        <v>96550</v>
      </c>
      <c r="K83" s="157">
        <f t="shared" si="10"/>
        <v>81015</v>
      </c>
    </row>
    <row r="84" spans="1:11" ht="11.25" customHeight="1">
      <c r="A84" s="143" t="s">
        <v>829</v>
      </c>
      <c r="B84" s="131" t="s">
        <v>596</v>
      </c>
      <c r="C84" s="159">
        <f aca="true" t="shared" si="12" ref="C84:H84">SUM(C77:C83)</f>
        <v>2806000</v>
      </c>
      <c r="D84" s="159">
        <f t="shared" si="12"/>
        <v>1806000</v>
      </c>
      <c r="E84" s="159">
        <f t="shared" si="12"/>
        <v>1196051</v>
      </c>
      <c r="F84" s="159">
        <f t="shared" si="12"/>
        <v>0</v>
      </c>
      <c r="G84" s="159">
        <f t="shared" si="12"/>
        <v>0</v>
      </c>
      <c r="H84" s="159">
        <f t="shared" si="12"/>
        <v>0</v>
      </c>
      <c r="I84" s="157">
        <f t="shared" si="10"/>
        <v>2806000</v>
      </c>
      <c r="J84" s="157">
        <f t="shared" si="10"/>
        <v>1806000</v>
      </c>
      <c r="K84" s="157">
        <f t="shared" si="10"/>
        <v>1196051</v>
      </c>
    </row>
    <row r="85" spans="1:11" ht="7.5" customHeight="1">
      <c r="A85" s="135" t="s">
        <v>597</v>
      </c>
      <c r="B85" s="127" t="s">
        <v>598</v>
      </c>
      <c r="C85" s="157"/>
      <c r="D85" s="157"/>
      <c r="E85" s="158"/>
      <c r="F85" s="158"/>
      <c r="G85" s="158"/>
      <c r="H85" s="158"/>
      <c r="I85" s="157">
        <f t="shared" si="10"/>
        <v>0</v>
      </c>
      <c r="J85" s="157">
        <f t="shared" si="10"/>
        <v>0</v>
      </c>
      <c r="K85" s="157">
        <f t="shared" si="10"/>
        <v>0</v>
      </c>
    </row>
    <row r="86" spans="1:11" ht="7.5" customHeight="1">
      <c r="A86" s="135" t="s">
        <v>599</v>
      </c>
      <c r="B86" s="127" t="s">
        <v>600</v>
      </c>
      <c r="C86" s="157"/>
      <c r="D86" s="157"/>
      <c r="E86" s="158"/>
      <c r="F86" s="158"/>
      <c r="G86" s="158"/>
      <c r="H86" s="158"/>
      <c r="I86" s="157">
        <f t="shared" si="10"/>
        <v>0</v>
      </c>
      <c r="J86" s="157">
        <f t="shared" si="10"/>
        <v>0</v>
      </c>
      <c r="K86" s="157">
        <f t="shared" si="10"/>
        <v>0</v>
      </c>
    </row>
    <row r="87" spans="1:11" ht="7.5" customHeight="1">
      <c r="A87" s="135" t="s">
        <v>601</v>
      </c>
      <c r="B87" s="127" t="s">
        <v>602</v>
      </c>
      <c r="C87" s="157"/>
      <c r="D87" s="157"/>
      <c r="E87" s="158"/>
      <c r="F87" s="158"/>
      <c r="G87" s="158"/>
      <c r="H87" s="158"/>
      <c r="I87" s="157">
        <f t="shared" si="10"/>
        <v>0</v>
      </c>
      <c r="J87" s="157">
        <f t="shared" si="10"/>
        <v>0</v>
      </c>
      <c r="K87" s="157">
        <f t="shared" si="10"/>
        <v>0</v>
      </c>
    </row>
    <row r="88" spans="1:11" ht="7.5" customHeight="1">
      <c r="A88" s="135" t="s">
        <v>603</v>
      </c>
      <c r="B88" s="127" t="s">
        <v>604</v>
      </c>
      <c r="C88" s="157"/>
      <c r="D88" s="157"/>
      <c r="E88" s="158"/>
      <c r="F88" s="158"/>
      <c r="G88" s="158"/>
      <c r="H88" s="158"/>
      <c r="I88" s="157">
        <f t="shared" si="10"/>
        <v>0</v>
      </c>
      <c r="J88" s="157">
        <f t="shared" si="10"/>
        <v>0</v>
      </c>
      <c r="K88" s="157">
        <f t="shared" si="10"/>
        <v>0</v>
      </c>
    </row>
    <row r="89" spans="1:11" ht="7.5" customHeight="1">
      <c r="A89" s="137" t="s">
        <v>830</v>
      </c>
      <c r="B89" s="131" t="s">
        <v>605</v>
      </c>
      <c r="C89" s="159">
        <f aca="true" t="shared" si="13" ref="C89:H89">SUM(C85:C88)</f>
        <v>0</v>
      </c>
      <c r="D89" s="159">
        <f t="shared" si="13"/>
        <v>0</v>
      </c>
      <c r="E89" s="159">
        <f t="shared" si="13"/>
        <v>0</v>
      </c>
      <c r="F89" s="159">
        <f t="shared" si="13"/>
        <v>0</v>
      </c>
      <c r="G89" s="159">
        <f t="shared" si="13"/>
        <v>0</v>
      </c>
      <c r="H89" s="159">
        <f t="shared" si="13"/>
        <v>0</v>
      </c>
      <c r="I89" s="157">
        <f t="shared" si="10"/>
        <v>0</v>
      </c>
      <c r="J89" s="157">
        <f t="shared" si="10"/>
        <v>0</v>
      </c>
      <c r="K89" s="157">
        <f t="shared" si="10"/>
        <v>0</v>
      </c>
    </row>
    <row r="90" spans="1:11" ht="7.5" customHeight="1">
      <c r="A90" s="135" t="s">
        <v>606</v>
      </c>
      <c r="B90" s="127" t="s">
        <v>607</v>
      </c>
      <c r="C90" s="157"/>
      <c r="D90" s="157"/>
      <c r="E90" s="158"/>
      <c r="F90" s="158"/>
      <c r="G90" s="158"/>
      <c r="H90" s="158"/>
      <c r="I90" s="157">
        <f t="shared" si="10"/>
        <v>0</v>
      </c>
      <c r="J90" s="157">
        <f t="shared" si="10"/>
        <v>0</v>
      </c>
      <c r="K90" s="157">
        <f t="shared" si="10"/>
        <v>0</v>
      </c>
    </row>
    <row r="91" spans="1:11" ht="7.5" customHeight="1">
      <c r="A91" s="135" t="s">
        <v>866</v>
      </c>
      <c r="B91" s="127" t="s">
        <v>608</v>
      </c>
      <c r="C91" s="157"/>
      <c r="D91" s="157"/>
      <c r="E91" s="158"/>
      <c r="F91" s="158"/>
      <c r="G91" s="158"/>
      <c r="H91" s="158"/>
      <c r="I91" s="157">
        <f t="shared" si="10"/>
        <v>0</v>
      </c>
      <c r="J91" s="157">
        <f t="shared" si="10"/>
        <v>0</v>
      </c>
      <c r="K91" s="157">
        <f t="shared" si="10"/>
        <v>0</v>
      </c>
    </row>
    <row r="92" spans="1:11" ht="7.5" customHeight="1">
      <c r="A92" s="135" t="s">
        <v>867</v>
      </c>
      <c r="B92" s="127" t="s">
        <v>609</v>
      </c>
      <c r="C92" s="157"/>
      <c r="D92" s="157"/>
      <c r="E92" s="158"/>
      <c r="F92" s="158"/>
      <c r="G92" s="158"/>
      <c r="H92" s="158"/>
      <c r="I92" s="157">
        <f t="shared" si="10"/>
        <v>0</v>
      </c>
      <c r="J92" s="157">
        <f t="shared" si="10"/>
        <v>0</v>
      </c>
      <c r="K92" s="157">
        <f t="shared" si="10"/>
        <v>0</v>
      </c>
    </row>
    <row r="93" spans="1:11" ht="7.5" customHeight="1">
      <c r="A93" s="135" t="s">
        <v>868</v>
      </c>
      <c r="B93" s="127" t="s">
        <v>610</v>
      </c>
      <c r="C93" s="157"/>
      <c r="D93" s="157"/>
      <c r="E93" s="158"/>
      <c r="F93" s="158"/>
      <c r="G93" s="158"/>
      <c r="H93" s="158"/>
      <c r="I93" s="157">
        <f t="shared" si="10"/>
        <v>0</v>
      </c>
      <c r="J93" s="157">
        <f t="shared" si="10"/>
        <v>0</v>
      </c>
      <c r="K93" s="157">
        <f t="shared" si="10"/>
        <v>0</v>
      </c>
    </row>
    <row r="94" spans="1:11" ht="7.5" customHeight="1">
      <c r="A94" s="135" t="s">
        <v>869</v>
      </c>
      <c r="B94" s="127" t="s">
        <v>611</v>
      </c>
      <c r="C94" s="157"/>
      <c r="D94" s="157"/>
      <c r="E94" s="158"/>
      <c r="F94" s="158"/>
      <c r="G94" s="158"/>
      <c r="H94" s="158"/>
      <c r="I94" s="157">
        <f t="shared" si="10"/>
        <v>0</v>
      </c>
      <c r="J94" s="157">
        <f t="shared" si="10"/>
        <v>0</v>
      </c>
      <c r="K94" s="157">
        <f t="shared" si="10"/>
        <v>0</v>
      </c>
    </row>
    <row r="95" spans="1:11" ht="7.5" customHeight="1">
      <c r="A95" s="135" t="s">
        <v>870</v>
      </c>
      <c r="B95" s="127" t="s">
        <v>612</v>
      </c>
      <c r="C95" s="157"/>
      <c r="D95" s="157"/>
      <c r="E95" s="158"/>
      <c r="F95" s="158"/>
      <c r="G95" s="158"/>
      <c r="H95" s="158"/>
      <c r="I95" s="157">
        <f t="shared" si="10"/>
        <v>0</v>
      </c>
      <c r="J95" s="157">
        <f t="shared" si="10"/>
        <v>0</v>
      </c>
      <c r="K95" s="157">
        <f t="shared" si="10"/>
        <v>0</v>
      </c>
    </row>
    <row r="96" spans="1:11" ht="7.5" customHeight="1">
      <c r="A96" s="135" t="s">
        <v>613</v>
      </c>
      <c r="B96" s="127" t="s">
        <v>614</v>
      </c>
      <c r="C96" s="157"/>
      <c r="D96" s="157"/>
      <c r="E96" s="158"/>
      <c r="F96" s="158"/>
      <c r="G96" s="158"/>
      <c r="H96" s="158"/>
      <c r="I96" s="157">
        <f t="shared" si="10"/>
        <v>0</v>
      </c>
      <c r="J96" s="157">
        <f t="shared" si="10"/>
        <v>0</v>
      </c>
      <c r="K96" s="157">
        <f t="shared" si="10"/>
        <v>0</v>
      </c>
    </row>
    <row r="97" spans="1:11" ht="7.5" customHeight="1">
      <c r="A97" s="135" t="s">
        <v>871</v>
      </c>
      <c r="B97" s="127" t="s">
        <v>615</v>
      </c>
      <c r="C97" s="157"/>
      <c r="D97" s="157"/>
      <c r="E97" s="158"/>
      <c r="F97" s="158"/>
      <c r="G97" s="158"/>
      <c r="H97" s="158"/>
      <c r="I97" s="157">
        <f t="shared" si="10"/>
        <v>0</v>
      </c>
      <c r="J97" s="157">
        <f t="shared" si="10"/>
        <v>0</v>
      </c>
      <c r="K97" s="157">
        <f t="shared" si="10"/>
        <v>0</v>
      </c>
    </row>
    <row r="98" spans="1:11" ht="7.5" customHeight="1">
      <c r="A98" s="137" t="s">
        <v>831</v>
      </c>
      <c r="B98" s="131" t="s">
        <v>616</v>
      </c>
      <c r="C98" s="159">
        <f aca="true" t="shared" si="14" ref="C98:H98">SUM(C90:C97)</f>
        <v>0</v>
      </c>
      <c r="D98" s="159">
        <f t="shared" si="14"/>
        <v>0</v>
      </c>
      <c r="E98" s="159">
        <f t="shared" si="14"/>
        <v>0</v>
      </c>
      <c r="F98" s="159">
        <f t="shared" si="14"/>
        <v>0</v>
      </c>
      <c r="G98" s="159">
        <f t="shared" si="14"/>
        <v>0</v>
      </c>
      <c r="H98" s="159">
        <f t="shared" si="14"/>
        <v>0</v>
      </c>
      <c r="I98" s="157">
        <f t="shared" si="10"/>
        <v>0</v>
      </c>
      <c r="J98" s="157">
        <f t="shared" si="10"/>
        <v>0</v>
      </c>
      <c r="K98" s="157">
        <f t="shared" si="10"/>
        <v>0</v>
      </c>
    </row>
    <row r="99" spans="1:11" ht="12">
      <c r="A99" s="140" t="s">
        <v>112</v>
      </c>
      <c r="B99" s="141"/>
      <c r="C99" s="161"/>
      <c r="D99" s="161"/>
      <c r="E99" s="162"/>
      <c r="F99" s="162"/>
      <c r="G99" s="162"/>
      <c r="H99" s="162"/>
      <c r="I99" s="157">
        <f t="shared" si="10"/>
        <v>0</v>
      </c>
      <c r="J99" s="157">
        <f t="shared" si="10"/>
        <v>0</v>
      </c>
      <c r="K99" s="157">
        <f t="shared" si="10"/>
        <v>0</v>
      </c>
    </row>
    <row r="100" spans="1:11" ht="12">
      <c r="A100" s="144" t="s">
        <v>4</v>
      </c>
      <c r="B100" s="145" t="s">
        <v>617</v>
      </c>
      <c r="C100" s="163">
        <f>SUM(C25+C26+C51+C75+C60+C84+C89+C98)</f>
        <v>173276200</v>
      </c>
      <c r="D100" s="163">
        <f>D25+D26+D51+D60+D75+D84+D89+D98</f>
        <v>190276200</v>
      </c>
      <c r="E100" s="163">
        <f>SUM(J100)</f>
        <v>190276200</v>
      </c>
      <c r="F100" s="163">
        <f>F25+F26+F51+F60+F75+F84+F89+F98</f>
        <v>0</v>
      </c>
      <c r="G100" s="163">
        <f>G25+G26+G51+G60+G75+G84+G89+G98</f>
        <v>0</v>
      </c>
      <c r="H100" s="163">
        <f>H25+H26+H51+H60+H75+H84+H89+H98</f>
        <v>0</v>
      </c>
      <c r="I100" s="157">
        <f t="shared" si="10"/>
        <v>173276200</v>
      </c>
      <c r="J100" s="157">
        <f t="shared" si="10"/>
        <v>190276200</v>
      </c>
      <c r="K100" s="157">
        <f>SUM(K25+K26+K51+K60+K75+K84+K98+K89)</f>
        <v>182549716</v>
      </c>
    </row>
    <row r="101" spans="1:28" ht="7.5" customHeight="1">
      <c r="A101" s="135" t="s">
        <v>872</v>
      </c>
      <c r="B101" s="129" t="s">
        <v>618</v>
      </c>
      <c r="C101" s="164"/>
      <c r="D101" s="164"/>
      <c r="E101" s="165"/>
      <c r="F101" s="165"/>
      <c r="G101" s="165"/>
      <c r="H101" s="165"/>
      <c r="I101" s="157">
        <f t="shared" si="10"/>
        <v>0</v>
      </c>
      <c r="J101" s="157">
        <f t="shared" si="10"/>
        <v>0</v>
      </c>
      <c r="K101" s="157">
        <f t="shared" si="10"/>
        <v>0</v>
      </c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7"/>
      <c r="AB101" s="147"/>
    </row>
    <row r="102" spans="1:28" ht="7.5" customHeight="1">
      <c r="A102" s="135" t="s">
        <v>621</v>
      </c>
      <c r="B102" s="129" t="s">
        <v>622</v>
      </c>
      <c r="C102" s="164"/>
      <c r="D102" s="164"/>
      <c r="E102" s="165"/>
      <c r="F102" s="165"/>
      <c r="G102" s="165"/>
      <c r="H102" s="165"/>
      <c r="I102" s="157">
        <f t="shared" si="10"/>
        <v>0</v>
      </c>
      <c r="J102" s="157">
        <f t="shared" si="10"/>
        <v>0</v>
      </c>
      <c r="K102" s="157">
        <f t="shared" si="10"/>
        <v>0</v>
      </c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7"/>
      <c r="AB102" s="147"/>
    </row>
    <row r="103" spans="1:28" ht="7.5" customHeight="1">
      <c r="A103" s="135" t="s">
        <v>873</v>
      </c>
      <c r="B103" s="129" t="s">
        <v>623</v>
      </c>
      <c r="C103" s="164"/>
      <c r="D103" s="164"/>
      <c r="E103" s="165"/>
      <c r="F103" s="165"/>
      <c r="G103" s="165"/>
      <c r="H103" s="165"/>
      <c r="I103" s="157">
        <f t="shared" si="10"/>
        <v>0</v>
      </c>
      <c r="J103" s="157">
        <f t="shared" si="10"/>
        <v>0</v>
      </c>
      <c r="K103" s="157">
        <f t="shared" si="10"/>
        <v>0</v>
      </c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7"/>
      <c r="AB103" s="147"/>
    </row>
    <row r="104" spans="1:28" ht="7.5" customHeight="1">
      <c r="A104" s="137" t="s">
        <v>836</v>
      </c>
      <c r="B104" s="133" t="s">
        <v>625</v>
      </c>
      <c r="C104" s="166">
        <f aca="true" t="shared" si="15" ref="C104:H104">SUM(C101:C103)</f>
        <v>0</v>
      </c>
      <c r="D104" s="166">
        <f t="shared" si="15"/>
        <v>0</v>
      </c>
      <c r="E104" s="166">
        <f t="shared" si="15"/>
        <v>0</v>
      </c>
      <c r="F104" s="166">
        <f t="shared" si="15"/>
        <v>0</v>
      </c>
      <c r="G104" s="166">
        <f t="shared" si="15"/>
        <v>0</v>
      </c>
      <c r="H104" s="166">
        <f t="shared" si="15"/>
        <v>0</v>
      </c>
      <c r="I104" s="157">
        <f t="shared" si="10"/>
        <v>0</v>
      </c>
      <c r="J104" s="157">
        <f t="shared" si="10"/>
        <v>0</v>
      </c>
      <c r="K104" s="157">
        <f t="shared" si="10"/>
        <v>0</v>
      </c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7"/>
      <c r="AB104" s="147"/>
    </row>
    <row r="105" spans="1:28" ht="7.5" customHeight="1">
      <c r="A105" s="149" t="s">
        <v>874</v>
      </c>
      <c r="B105" s="129" t="s">
        <v>626</v>
      </c>
      <c r="C105" s="164"/>
      <c r="D105" s="164"/>
      <c r="E105" s="167"/>
      <c r="F105" s="167"/>
      <c r="G105" s="167"/>
      <c r="H105" s="167"/>
      <c r="I105" s="157">
        <f t="shared" si="10"/>
        <v>0</v>
      </c>
      <c r="J105" s="157">
        <f t="shared" si="10"/>
        <v>0</v>
      </c>
      <c r="K105" s="157">
        <f t="shared" si="10"/>
        <v>0</v>
      </c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47"/>
      <c r="AB105" s="147"/>
    </row>
    <row r="106" spans="1:28" ht="7.5" customHeight="1">
      <c r="A106" s="149" t="s">
        <v>842</v>
      </c>
      <c r="B106" s="129" t="s">
        <v>629</v>
      </c>
      <c r="C106" s="164"/>
      <c r="D106" s="164"/>
      <c r="E106" s="167"/>
      <c r="F106" s="167"/>
      <c r="G106" s="167"/>
      <c r="H106" s="167"/>
      <c r="I106" s="157">
        <f t="shared" si="10"/>
        <v>0</v>
      </c>
      <c r="J106" s="157">
        <f t="shared" si="10"/>
        <v>0</v>
      </c>
      <c r="K106" s="157">
        <f t="shared" si="10"/>
        <v>0</v>
      </c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47"/>
      <c r="AB106" s="147"/>
    </row>
    <row r="107" spans="1:28" ht="7.5" customHeight="1">
      <c r="A107" s="135" t="s">
        <v>630</v>
      </c>
      <c r="B107" s="129" t="s">
        <v>631</v>
      </c>
      <c r="C107" s="164"/>
      <c r="D107" s="164"/>
      <c r="E107" s="165"/>
      <c r="F107" s="165"/>
      <c r="G107" s="165"/>
      <c r="H107" s="165"/>
      <c r="I107" s="157">
        <f t="shared" si="10"/>
        <v>0</v>
      </c>
      <c r="J107" s="157">
        <f t="shared" si="10"/>
        <v>0</v>
      </c>
      <c r="K107" s="157">
        <f t="shared" si="10"/>
        <v>0</v>
      </c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7"/>
      <c r="AB107" s="147"/>
    </row>
    <row r="108" spans="1:28" ht="7.5" customHeight="1">
      <c r="A108" s="135" t="s">
        <v>0</v>
      </c>
      <c r="B108" s="129" t="s">
        <v>632</v>
      </c>
      <c r="C108" s="164"/>
      <c r="D108" s="164"/>
      <c r="E108" s="165"/>
      <c r="F108" s="165"/>
      <c r="G108" s="165"/>
      <c r="H108" s="165"/>
      <c r="I108" s="157">
        <f t="shared" si="10"/>
        <v>0</v>
      </c>
      <c r="J108" s="157">
        <f t="shared" si="10"/>
        <v>0</v>
      </c>
      <c r="K108" s="157">
        <f t="shared" si="10"/>
        <v>0</v>
      </c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7"/>
      <c r="AB108" s="147"/>
    </row>
    <row r="109" spans="1:28" ht="7.5" customHeight="1">
      <c r="A109" s="151" t="s">
        <v>839</v>
      </c>
      <c r="B109" s="133" t="s">
        <v>633</v>
      </c>
      <c r="C109" s="166">
        <f aca="true" t="shared" si="16" ref="C109:H109">SUM(C105:C108)</f>
        <v>0</v>
      </c>
      <c r="D109" s="166">
        <f t="shared" si="16"/>
        <v>0</v>
      </c>
      <c r="E109" s="166">
        <f t="shared" si="16"/>
        <v>0</v>
      </c>
      <c r="F109" s="166">
        <f t="shared" si="16"/>
        <v>0</v>
      </c>
      <c r="G109" s="166">
        <f t="shared" si="16"/>
        <v>0</v>
      </c>
      <c r="H109" s="166">
        <f t="shared" si="16"/>
        <v>0</v>
      </c>
      <c r="I109" s="157">
        <f t="shared" si="10"/>
        <v>0</v>
      </c>
      <c r="J109" s="157">
        <f t="shared" si="10"/>
        <v>0</v>
      </c>
      <c r="K109" s="157">
        <f t="shared" si="10"/>
        <v>0</v>
      </c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47"/>
      <c r="AB109" s="147"/>
    </row>
    <row r="110" spans="1:28" ht="7.5" customHeight="1">
      <c r="A110" s="149" t="s">
        <v>634</v>
      </c>
      <c r="B110" s="129" t="s">
        <v>635</v>
      </c>
      <c r="C110" s="164"/>
      <c r="D110" s="164"/>
      <c r="E110" s="167"/>
      <c r="F110" s="167"/>
      <c r="G110" s="167"/>
      <c r="H110" s="167"/>
      <c r="I110" s="157">
        <f t="shared" si="10"/>
        <v>0</v>
      </c>
      <c r="J110" s="157">
        <f t="shared" si="10"/>
        <v>0</v>
      </c>
      <c r="K110" s="157">
        <f t="shared" si="10"/>
        <v>0</v>
      </c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47"/>
      <c r="AB110" s="147"/>
    </row>
    <row r="111" spans="1:28" ht="7.5" customHeight="1">
      <c r="A111" s="149" t="s">
        <v>636</v>
      </c>
      <c r="B111" s="129" t="s">
        <v>637</v>
      </c>
      <c r="C111" s="164"/>
      <c r="D111" s="164"/>
      <c r="E111" s="167"/>
      <c r="F111" s="167"/>
      <c r="G111" s="167"/>
      <c r="H111" s="167"/>
      <c r="I111" s="157">
        <f t="shared" si="10"/>
        <v>0</v>
      </c>
      <c r="J111" s="157">
        <f t="shared" si="10"/>
        <v>0</v>
      </c>
      <c r="K111" s="157">
        <f t="shared" si="10"/>
        <v>0</v>
      </c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47"/>
      <c r="AB111" s="147"/>
    </row>
    <row r="112" spans="1:28" ht="7.5" customHeight="1">
      <c r="A112" s="151" t="s">
        <v>638</v>
      </c>
      <c r="B112" s="133" t="s">
        <v>639</v>
      </c>
      <c r="C112" s="166">
        <v>0</v>
      </c>
      <c r="D112" s="166">
        <v>0</v>
      </c>
      <c r="E112" s="166">
        <v>0</v>
      </c>
      <c r="F112" s="166">
        <v>0</v>
      </c>
      <c r="G112" s="166">
        <v>0</v>
      </c>
      <c r="H112" s="166">
        <v>0</v>
      </c>
      <c r="I112" s="157">
        <f t="shared" si="10"/>
        <v>0</v>
      </c>
      <c r="J112" s="157">
        <f t="shared" si="10"/>
        <v>0</v>
      </c>
      <c r="K112" s="157">
        <f t="shared" si="10"/>
        <v>0</v>
      </c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47"/>
      <c r="AB112" s="147"/>
    </row>
    <row r="113" spans="1:28" ht="7.5" customHeight="1">
      <c r="A113" s="149" t="s">
        <v>640</v>
      </c>
      <c r="B113" s="129" t="s">
        <v>641</v>
      </c>
      <c r="C113" s="164"/>
      <c r="D113" s="164"/>
      <c r="E113" s="167"/>
      <c r="F113" s="167"/>
      <c r="G113" s="167"/>
      <c r="H113" s="167"/>
      <c r="I113" s="157">
        <f t="shared" si="10"/>
        <v>0</v>
      </c>
      <c r="J113" s="157">
        <f t="shared" si="10"/>
        <v>0</v>
      </c>
      <c r="K113" s="157">
        <f t="shared" si="10"/>
        <v>0</v>
      </c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47"/>
      <c r="AB113" s="147"/>
    </row>
    <row r="114" spans="1:28" ht="7.5" customHeight="1">
      <c r="A114" s="149" t="s">
        <v>642</v>
      </c>
      <c r="B114" s="129" t="s">
        <v>643</v>
      </c>
      <c r="C114" s="164"/>
      <c r="D114" s="164"/>
      <c r="E114" s="167"/>
      <c r="F114" s="167"/>
      <c r="G114" s="167"/>
      <c r="H114" s="167"/>
      <c r="I114" s="157">
        <f t="shared" si="10"/>
        <v>0</v>
      </c>
      <c r="J114" s="157">
        <f t="shared" si="10"/>
        <v>0</v>
      </c>
      <c r="K114" s="157">
        <f t="shared" si="10"/>
        <v>0</v>
      </c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47"/>
      <c r="AB114" s="147"/>
    </row>
    <row r="115" spans="1:28" ht="7.5" customHeight="1">
      <c r="A115" s="149" t="s">
        <v>644</v>
      </c>
      <c r="B115" s="129" t="s">
        <v>645</v>
      </c>
      <c r="C115" s="164"/>
      <c r="D115" s="164"/>
      <c r="E115" s="167"/>
      <c r="F115" s="167"/>
      <c r="G115" s="167"/>
      <c r="H115" s="167"/>
      <c r="I115" s="157">
        <f t="shared" si="10"/>
        <v>0</v>
      </c>
      <c r="J115" s="157">
        <f t="shared" si="10"/>
        <v>0</v>
      </c>
      <c r="K115" s="157">
        <f t="shared" si="10"/>
        <v>0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47"/>
      <c r="AB115" s="147"/>
    </row>
    <row r="116" spans="1:28" ht="7.5" customHeight="1">
      <c r="A116" s="151" t="s">
        <v>840</v>
      </c>
      <c r="B116" s="133" t="s">
        <v>646</v>
      </c>
      <c r="C116" s="166">
        <f aca="true" t="shared" si="17" ref="C116:H116">SUM(C104+C109+C110+C111+C112+C113+C114+C115)</f>
        <v>0</v>
      </c>
      <c r="D116" s="166">
        <f t="shared" si="17"/>
        <v>0</v>
      </c>
      <c r="E116" s="166">
        <f t="shared" si="17"/>
        <v>0</v>
      </c>
      <c r="F116" s="166">
        <f t="shared" si="17"/>
        <v>0</v>
      </c>
      <c r="G116" s="166">
        <f t="shared" si="17"/>
        <v>0</v>
      </c>
      <c r="H116" s="166">
        <f t="shared" si="17"/>
        <v>0</v>
      </c>
      <c r="I116" s="157">
        <f t="shared" si="10"/>
        <v>0</v>
      </c>
      <c r="J116" s="157">
        <f t="shared" si="10"/>
        <v>0</v>
      </c>
      <c r="K116" s="157">
        <f t="shared" si="10"/>
        <v>0</v>
      </c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47"/>
      <c r="AB116" s="147"/>
    </row>
    <row r="117" spans="1:28" ht="7.5" customHeight="1">
      <c r="A117" s="149" t="s">
        <v>647</v>
      </c>
      <c r="B117" s="129" t="s">
        <v>648</v>
      </c>
      <c r="C117" s="164"/>
      <c r="D117" s="164"/>
      <c r="E117" s="167"/>
      <c r="F117" s="167"/>
      <c r="G117" s="167"/>
      <c r="H117" s="167"/>
      <c r="I117" s="157">
        <f t="shared" si="10"/>
        <v>0</v>
      </c>
      <c r="J117" s="157">
        <f t="shared" si="10"/>
        <v>0</v>
      </c>
      <c r="K117" s="157">
        <f t="shared" si="10"/>
        <v>0</v>
      </c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47"/>
      <c r="AB117" s="147"/>
    </row>
    <row r="118" spans="1:28" ht="7.5" customHeight="1">
      <c r="A118" s="135" t="s">
        <v>649</v>
      </c>
      <c r="B118" s="129" t="s">
        <v>650</v>
      </c>
      <c r="C118" s="164"/>
      <c r="D118" s="164"/>
      <c r="E118" s="165"/>
      <c r="F118" s="165"/>
      <c r="G118" s="165"/>
      <c r="H118" s="165"/>
      <c r="I118" s="157">
        <f t="shared" si="10"/>
        <v>0</v>
      </c>
      <c r="J118" s="157">
        <f t="shared" si="10"/>
        <v>0</v>
      </c>
      <c r="K118" s="157">
        <f t="shared" si="10"/>
        <v>0</v>
      </c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7"/>
      <c r="AB118" s="147"/>
    </row>
    <row r="119" spans="1:28" ht="7.5" customHeight="1">
      <c r="A119" s="149" t="s">
        <v>1</v>
      </c>
      <c r="B119" s="129" t="s">
        <v>651</v>
      </c>
      <c r="C119" s="164"/>
      <c r="D119" s="164"/>
      <c r="E119" s="167"/>
      <c r="F119" s="167"/>
      <c r="G119" s="167"/>
      <c r="H119" s="167"/>
      <c r="I119" s="157">
        <f t="shared" si="10"/>
        <v>0</v>
      </c>
      <c r="J119" s="157">
        <f t="shared" si="10"/>
        <v>0</v>
      </c>
      <c r="K119" s="157">
        <f t="shared" si="10"/>
        <v>0</v>
      </c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47"/>
      <c r="AB119" s="147"/>
    </row>
    <row r="120" spans="1:28" ht="7.5" customHeight="1">
      <c r="A120" s="149" t="s">
        <v>845</v>
      </c>
      <c r="B120" s="129" t="s">
        <v>652</v>
      </c>
      <c r="C120" s="164"/>
      <c r="D120" s="164"/>
      <c r="E120" s="167"/>
      <c r="F120" s="167"/>
      <c r="G120" s="167"/>
      <c r="H120" s="167"/>
      <c r="I120" s="157">
        <f t="shared" si="10"/>
        <v>0</v>
      </c>
      <c r="J120" s="157">
        <f t="shared" si="10"/>
        <v>0</v>
      </c>
      <c r="K120" s="157">
        <f t="shared" si="10"/>
        <v>0</v>
      </c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47"/>
      <c r="AB120" s="147"/>
    </row>
    <row r="121" spans="1:28" ht="7.5" customHeight="1">
      <c r="A121" s="151" t="s">
        <v>846</v>
      </c>
      <c r="B121" s="133" t="s">
        <v>656</v>
      </c>
      <c r="C121" s="166">
        <f aca="true" t="shared" si="18" ref="C121:H121">SUM(C117:C121)</f>
        <v>0</v>
      </c>
      <c r="D121" s="166">
        <f t="shared" si="18"/>
        <v>0</v>
      </c>
      <c r="E121" s="166">
        <f t="shared" si="18"/>
        <v>0</v>
      </c>
      <c r="F121" s="166">
        <f t="shared" si="18"/>
        <v>0</v>
      </c>
      <c r="G121" s="166">
        <f t="shared" si="18"/>
        <v>0</v>
      </c>
      <c r="H121" s="166">
        <f t="shared" si="18"/>
        <v>0</v>
      </c>
      <c r="I121" s="157">
        <v>0</v>
      </c>
      <c r="J121" s="157">
        <v>0</v>
      </c>
      <c r="K121" s="157">
        <v>0</v>
      </c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47"/>
      <c r="AB121" s="147"/>
    </row>
    <row r="122" spans="1:28" ht="7.5" customHeight="1">
      <c r="A122" s="135" t="s">
        <v>657</v>
      </c>
      <c r="B122" s="129" t="s">
        <v>658</v>
      </c>
      <c r="C122" s="164"/>
      <c r="D122" s="164"/>
      <c r="E122" s="165"/>
      <c r="F122" s="165"/>
      <c r="G122" s="165"/>
      <c r="H122" s="165"/>
      <c r="I122" s="157">
        <f t="shared" si="10"/>
        <v>0</v>
      </c>
      <c r="J122" s="157">
        <f t="shared" si="10"/>
        <v>0</v>
      </c>
      <c r="K122" s="157">
        <f t="shared" si="10"/>
        <v>0</v>
      </c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7"/>
      <c r="AB122" s="147"/>
    </row>
    <row r="123" spans="1:28" ht="7.5" customHeight="1">
      <c r="A123" s="153" t="s">
        <v>5</v>
      </c>
      <c r="B123" s="154" t="s">
        <v>659</v>
      </c>
      <c r="C123" s="168">
        <f aca="true" t="shared" si="19" ref="C123:H123">SUM(C116+C121)</f>
        <v>0</v>
      </c>
      <c r="D123" s="168">
        <f t="shared" si="19"/>
        <v>0</v>
      </c>
      <c r="E123" s="168">
        <f t="shared" si="19"/>
        <v>0</v>
      </c>
      <c r="F123" s="168">
        <f t="shared" si="19"/>
        <v>0</v>
      </c>
      <c r="G123" s="168">
        <f t="shared" si="19"/>
        <v>0</v>
      </c>
      <c r="H123" s="168">
        <f t="shared" si="19"/>
        <v>0</v>
      </c>
      <c r="I123" s="157">
        <v>0</v>
      </c>
      <c r="J123" s="157">
        <v>0</v>
      </c>
      <c r="K123" s="157">
        <v>0</v>
      </c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47"/>
      <c r="AB123" s="147"/>
    </row>
    <row r="124" spans="1:28" ht="12">
      <c r="A124" s="155" t="s">
        <v>41</v>
      </c>
      <c r="B124" s="156"/>
      <c r="C124" s="169">
        <f>C100</f>
        <v>173276200</v>
      </c>
      <c r="D124" s="169">
        <f>D100</f>
        <v>190276200</v>
      </c>
      <c r="E124" s="169">
        <f>E100</f>
        <v>190276200</v>
      </c>
      <c r="F124" s="170">
        <v>0</v>
      </c>
      <c r="G124" s="170">
        <v>0</v>
      </c>
      <c r="H124" s="170">
        <v>0</v>
      </c>
      <c r="I124" s="157">
        <f t="shared" si="10"/>
        <v>173276200</v>
      </c>
      <c r="J124" s="464">
        <f>SUM(J100)</f>
        <v>190276200</v>
      </c>
      <c r="K124" s="157">
        <f>SUM(K100)</f>
        <v>182549716</v>
      </c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</row>
    <row r="125" spans="2:28" ht="1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</row>
    <row r="126" spans="2:28" ht="1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</row>
    <row r="127" spans="2:28" ht="1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</row>
    <row r="128" spans="2:28" ht="1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</row>
    <row r="129" spans="2:28" ht="1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</row>
    <row r="130" spans="2:28" ht="1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</row>
    <row r="131" spans="2:28" ht="1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</row>
    <row r="132" spans="2:28" ht="1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</row>
    <row r="133" spans="2:28" ht="1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</row>
    <row r="134" spans="2:28" ht="1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</row>
    <row r="135" spans="2:28" ht="1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</row>
    <row r="136" spans="2:28" ht="1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</row>
    <row r="137" spans="2:28" ht="1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</row>
    <row r="138" spans="2:28" ht="1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</row>
    <row r="139" spans="2:28" ht="1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</row>
    <row r="140" spans="2:28" ht="1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</row>
    <row r="141" spans="2:28" ht="1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</row>
    <row r="142" spans="2:28" ht="1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</row>
    <row r="143" spans="2:28" ht="1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</row>
    <row r="144" spans="2:28" ht="1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</row>
    <row r="145" spans="2:28" ht="1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</row>
    <row r="146" spans="2:28" ht="1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</row>
    <row r="147" spans="2:28" ht="1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</row>
    <row r="148" spans="2:28" ht="1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</row>
    <row r="149" spans="2:28" ht="1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</row>
    <row r="150" spans="2:28" ht="1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</row>
    <row r="151" spans="2:28" ht="1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</row>
    <row r="152" spans="2:28" ht="1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</row>
    <row r="153" spans="2:28" ht="1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</row>
    <row r="154" spans="2:28" ht="1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</row>
    <row r="155" spans="2:28" ht="1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</row>
    <row r="156" spans="2:28" ht="1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</row>
    <row r="157" spans="2:28" ht="1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</row>
    <row r="158" spans="2:28" ht="1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</row>
    <row r="159" spans="2:28" ht="1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</row>
    <row r="160" spans="2:28" ht="1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</row>
    <row r="161" spans="2:28" ht="1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</row>
    <row r="162" spans="2:28" ht="1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</row>
    <row r="163" spans="2:28" ht="1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</row>
    <row r="164" spans="2:28" ht="1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</row>
    <row r="165" spans="2:28" ht="1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</row>
    <row r="166" spans="2:28" ht="1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</row>
    <row r="167" spans="2:28" ht="1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</row>
    <row r="168" spans="2:28" ht="1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</row>
    <row r="169" spans="2:28" ht="1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</row>
    <row r="170" spans="2:28" ht="1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</row>
    <row r="171" spans="2:28" ht="1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</row>
    <row r="172" spans="2:28" ht="1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</row>
    <row r="173" spans="2:28" ht="1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8"/>
  <sheetViews>
    <sheetView view="pageBreakPreview" zoomScale="87" zoomScaleSheetLayoutView="87" zoomScalePageLayoutView="0" workbookViewId="0" topLeftCell="A1">
      <selection activeCell="N22" sqref="N22"/>
    </sheetView>
  </sheetViews>
  <sheetFormatPr defaultColWidth="9.140625" defaultRowHeight="15"/>
  <cols>
    <col min="1" max="1" width="77.421875" style="79" customWidth="1"/>
    <col min="2" max="2" width="9.140625" style="79" customWidth="1"/>
    <col min="3" max="3" width="12.421875" style="79" bestFit="1" customWidth="1"/>
    <col min="4" max="4" width="14.28125" style="79" bestFit="1" customWidth="1"/>
    <col min="5" max="5" width="13.28125" style="79" customWidth="1"/>
    <col min="6" max="6" width="15.7109375" style="79" customWidth="1"/>
    <col min="7" max="7" width="14.140625" style="79" customWidth="1"/>
    <col min="8" max="8" width="12.28125" style="79" customWidth="1"/>
    <col min="9" max="10" width="15.140625" style="115" bestFit="1" customWidth="1"/>
    <col min="11" max="11" width="14.28125" style="115" bestFit="1" customWidth="1"/>
    <col min="12" max="16384" width="9.140625" style="79" customWidth="1"/>
  </cols>
  <sheetData>
    <row r="1" spans="1:11" ht="21" customHeight="1">
      <c r="A1" s="479" t="s">
        <v>939</v>
      </c>
      <c r="B1" s="480"/>
      <c r="C1" s="480"/>
      <c r="D1" s="480"/>
      <c r="E1" s="480"/>
      <c r="F1" s="480"/>
      <c r="G1" s="480"/>
      <c r="H1" s="480"/>
      <c r="I1" s="481"/>
      <c r="J1" s="482"/>
      <c r="K1" s="482"/>
    </row>
    <row r="2" spans="1:11" ht="18.75" customHeight="1">
      <c r="A2" s="483" t="s">
        <v>900</v>
      </c>
      <c r="B2" s="480"/>
      <c r="C2" s="480"/>
      <c r="D2" s="480"/>
      <c r="E2" s="480"/>
      <c r="F2" s="480"/>
      <c r="G2" s="480"/>
      <c r="H2" s="480"/>
      <c r="I2" s="481"/>
      <c r="J2" s="482"/>
      <c r="K2" s="482"/>
    </row>
    <row r="3" spans="1:9" ht="15">
      <c r="A3" s="80"/>
      <c r="I3" s="115" t="s">
        <v>221</v>
      </c>
    </row>
    <row r="4" ht="15">
      <c r="A4" s="81" t="s">
        <v>183</v>
      </c>
    </row>
    <row r="5" spans="1:11" ht="25.5" customHeight="1">
      <c r="A5" s="484" t="s">
        <v>480</v>
      </c>
      <c r="B5" s="486" t="s">
        <v>481</v>
      </c>
      <c r="C5" s="488" t="s">
        <v>114</v>
      </c>
      <c r="D5" s="489"/>
      <c r="E5" s="490"/>
      <c r="F5" s="488" t="s">
        <v>115</v>
      </c>
      <c r="G5" s="489"/>
      <c r="H5" s="490"/>
      <c r="I5" s="491" t="s">
        <v>198</v>
      </c>
      <c r="J5" s="492"/>
      <c r="K5" s="492"/>
    </row>
    <row r="6" spans="1:11" ht="30.75">
      <c r="A6" s="485"/>
      <c r="B6" s="487"/>
      <c r="C6" s="82" t="s">
        <v>201</v>
      </c>
      <c r="D6" s="82" t="s">
        <v>267</v>
      </c>
      <c r="E6" s="83" t="s">
        <v>268</v>
      </c>
      <c r="F6" s="82" t="s">
        <v>201</v>
      </c>
      <c r="G6" s="82" t="s">
        <v>267</v>
      </c>
      <c r="H6" s="83" t="s">
        <v>268</v>
      </c>
      <c r="I6" s="82" t="s">
        <v>201</v>
      </c>
      <c r="J6" s="82" t="s">
        <v>267</v>
      </c>
      <c r="K6" s="83" t="s">
        <v>268</v>
      </c>
    </row>
    <row r="7" spans="1:11" ht="15">
      <c r="A7" s="84" t="s">
        <v>482</v>
      </c>
      <c r="B7" s="85" t="s">
        <v>483</v>
      </c>
      <c r="C7" s="86">
        <f>SUM('1. Önk kiad.'!C7+'2.Hiv.kiad.'!C7+'3. sz.ovi kiad.'!C7)</f>
        <v>215404560</v>
      </c>
      <c r="D7" s="86">
        <f>SUM('1. Önk kiad.'!D7+'2.Hiv.kiad.'!D7+'3. sz.ovi kiad.'!D7)</f>
        <v>201687936</v>
      </c>
      <c r="E7" s="86">
        <f>SUM('1. Önk kiad.'!E7+'2.Hiv.kiad.'!E7+'3. sz.ovi kiad.'!E7)</f>
        <v>197872861</v>
      </c>
      <c r="F7" s="86">
        <f>SUM('1. Önk kiad.'!F7+'2.Hiv.kiad.'!F7+'3. sz.ovi kiad.'!F7)</f>
        <v>0</v>
      </c>
      <c r="G7" s="86">
        <f>SUM('1. Önk kiad.'!G7+'2.Hiv.kiad.'!G7+'3. sz.ovi kiad.'!G7)</f>
        <v>0</v>
      </c>
      <c r="H7" s="86">
        <f>SUM('1. Önk kiad.'!H7+'2.Hiv.kiad.'!H7+'3. sz.ovi kiad.'!H7)</f>
        <v>0</v>
      </c>
      <c r="I7" s="86">
        <f>SUM(C7+F7)</f>
        <v>215404560</v>
      </c>
      <c r="J7" s="86">
        <f aca="true" t="shared" si="0" ref="J7:K22">SUM(D7+G7)</f>
        <v>201687936</v>
      </c>
      <c r="K7" s="86">
        <f t="shared" si="0"/>
        <v>197872861</v>
      </c>
    </row>
    <row r="8" spans="1:11" ht="15">
      <c r="A8" s="84" t="s">
        <v>484</v>
      </c>
      <c r="B8" s="88" t="s">
        <v>485</v>
      </c>
      <c r="C8" s="86">
        <f>SUM('1. Önk kiad.'!C8+'2.Hiv.kiad.'!C8+'3. sz.ovi kiad.'!C8)</f>
        <v>0</v>
      </c>
      <c r="D8" s="86">
        <f>SUM('1. Önk kiad.'!D8+'2.Hiv.kiad.'!D8+'3. sz.ovi kiad.'!D8)</f>
        <v>0</v>
      </c>
      <c r="E8" s="86">
        <f>SUM('1. Önk kiad.'!E8+'2.Hiv.kiad.'!E8+'3. sz.ovi kiad.'!E8)</f>
        <v>0</v>
      </c>
      <c r="F8" s="86">
        <f>SUM('1. Önk kiad.'!F8+'2.Hiv.kiad.'!F8+'3. sz.ovi kiad.'!F8)</f>
        <v>0</v>
      </c>
      <c r="G8" s="86">
        <f>SUM('1. Önk kiad.'!G8+'2.Hiv.kiad.'!G8+'3. sz.ovi kiad.'!G8)</f>
        <v>0</v>
      </c>
      <c r="H8" s="86">
        <f>SUM('1. Önk kiad.'!H8+'2.Hiv.kiad.'!H8+'3. sz.ovi kiad.'!H8)</f>
        <v>0</v>
      </c>
      <c r="I8" s="86">
        <f aca="true" t="shared" si="1" ref="I8:K71">SUM(C8+F8)</f>
        <v>0</v>
      </c>
      <c r="J8" s="86">
        <f t="shared" si="0"/>
        <v>0</v>
      </c>
      <c r="K8" s="86">
        <f t="shared" si="0"/>
        <v>0</v>
      </c>
    </row>
    <row r="9" spans="1:11" ht="15">
      <c r="A9" s="84" t="s">
        <v>486</v>
      </c>
      <c r="B9" s="88" t="s">
        <v>487</v>
      </c>
      <c r="C9" s="86">
        <f>SUM('1. Önk kiad.'!C9+'2.Hiv.kiad.'!C9+'3. sz.ovi kiad.'!C9)</f>
        <v>3100000</v>
      </c>
      <c r="D9" s="86">
        <f>SUM('1. Önk kiad.'!D9+'2.Hiv.kiad.'!D9+'3. sz.ovi kiad.'!D9)</f>
        <v>12950000</v>
      </c>
      <c r="E9" s="86">
        <f>SUM('1. Önk kiad.'!E9+'2.Hiv.kiad.'!E9+'3. sz.ovi kiad.'!E9)</f>
        <v>12835584</v>
      </c>
      <c r="F9" s="86">
        <f>SUM('1. Önk kiad.'!F9+'2.Hiv.kiad.'!F9+'3. sz.ovi kiad.'!F9)</f>
        <v>0</v>
      </c>
      <c r="G9" s="86">
        <f>SUM('1. Önk kiad.'!G9+'2.Hiv.kiad.'!G9+'3. sz.ovi kiad.'!G9)</f>
        <v>0</v>
      </c>
      <c r="H9" s="86">
        <f>SUM('1. Önk kiad.'!H9+'2.Hiv.kiad.'!H9+'3. sz.ovi kiad.'!H9)</f>
        <v>0</v>
      </c>
      <c r="I9" s="86">
        <f t="shared" si="1"/>
        <v>3100000</v>
      </c>
      <c r="J9" s="86">
        <f t="shared" si="0"/>
        <v>12950000</v>
      </c>
      <c r="K9" s="86">
        <f t="shared" si="0"/>
        <v>12835584</v>
      </c>
    </row>
    <row r="10" spans="1:11" ht="15">
      <c r="A10" s="89" t="s">
        <v>488</v>
      </c>
      <c r="B10" s="88" t="s">
        <v>489</v>
      </c>
      <c r="C10" s="86">
        <f>SUM('1. Önk kiad.'!C10+'2.Hiv.kiad.'!C10+'3. sz.ovi kiad.'!C10)</f>
        <v>1770000</v>
      </c>
      <c r="D10" s="86">
        <f>SUM('1. Önk kiad.'!D10+'2.Hiv.kiad.'!D10+'3. sz.ovi kiad.'!D10)</f>
        <v>3670000</v>
      </c>
      <c r="E10" s="86">
        <f>SUM('1. Önk kiad.'!E10+'2.Hiv.kiad.'!E10+'3. sz.ovi kiad.'!E10)</f>
        <v>3474644</v>
      </c>
      <c r="F10" s="86">
        <f>SUM('1. Önk kiad.'!F10+'2.Hiv.kiad.'!F10+'3. sz.ovi kiad.'!F10)</f>
        <v>0</v>
      </c>
      <c r="G10" s="86">
        <f>SUM('1. Önk kiad.'!G10+'2.Hiv.kiad.'!G10+'3. sz.ovi kiad.'!G10)</f>
        <v>0</v>
      </c>
      <c r="H10" s="86">
        <f>SUM('1. Önk kiad.'!H10+'2.Hiv.kiad.'!H10+'3. sz.ovi kiad.'!H10)</f>
        <v>0</v>
      </c>
      <c r="I10" s="86">
        <f t="shared" si="1"/>
        <v>1770000</v>
      </c>
      <c r="J10" s="86">
        <f t="shared" si="0"/>
        <v>3670000</v>
      </c>
      <c r="K10" s="86">
        <f t="shared" si="0"/>
        <v>3474644</v>
      </c>
    </row>
    <row r="11" spans="1:11" ht="15">
      <c r="A11" s="89" t="s">
        <v>490</v>
      </c>
      <c r="B11" s="88" t="s">
        <v>491</v>
      </c>
      <c r="C11" s="86">
        <f>SUM('1. Önk kiad.'!C11+'2.Hiv.kiad.'!C11+'3. sz.ovi kiad.'!C11)</f>
        <v>0</v>
      </c>
      <c r="D11" s="86">
        <f>SUM('1. Önk kiad.'!D11+'2.Hiv.kiad.'!D11+'3. sz.ovi kiad.'!D11)</f>
        <v>0</v>
      </c>
      <c r="E11" s="86">
        <f>SUM('1. Önk kiad.'!E11+'2.Hiv.kiad.'!E11+'3. sz.ovi kiad.'!E11)</f>
        <v>0</v>
      </c>
      <c r="F11" s="86">
        <f>SUM('1. Önk kiad.'!F11+'2.Hiv.kiad.'!F11+'3. sz.ovi kiad.'!F11)</f>
        <v>0</v>
      </c>
      <c r="G11" s="86">
        <f>SUM('1. Önk kiad.'!G11+'2.Hiv.kiad.'!G11+'3. sz.ovi kiad.'!G11)</f>
        <v>0</v>
      </c>
      <c r="H11" s="86">
        <f>SUM('1. Önk kiad.'!H11+'2.Hiv.kiad.'!H11+'3. sz.ovi kiad.'!H11)</f>
        <v>0</v>
      </c>
      <c r="I11" s="86">
        <f t="shared" si="1"/>
        <v>0</v>
      </c>
      <c r="J11" s="86">
        <f t="shared" si="0"/>
        <v>0</v>
      </c>
      <c r="K11" s="86">
        <f t="shared" si="0"/>
        <v>0</v>
      </c>
    </row>
    <row r="12" spans="1:11" ht="15">
      <c r="A12" s="89" t="s">
        <v>492</v>
      </c>
      <c r="B12" s="88" t="s">
        <v>493</v>
      </c>
      <c r="C12" s="86">
        <f>SUM('1. Önk kiad.'!C12+'2.Hiv.kiad.'!C12+'3. sz.ovi kiad.'!C12)</f>
        <v>706000</v>
      </c>
      <c r="D12" s="86">
        <f>SUM('1. Önk kiad.'!D12+'2.Hiv.kiad.'!D12+'3. sz.ovi kiad.'!D12)</f>
        <v>3906000</v>
      </c>
      <c r="E12" s="86">
        <f>SUM('1. Önk kiad.'!E12+'2.Hiv.kiad.'!E12+'3. sz.ovi kiad.'!E12)</f>
        <v>3802393</v>
      </c>
      <c r="F12" s="86">
        <f>SUM('1. Önk kiad.'!F12+'2.Hiv.kiad.'!F12+'3. sz.ovi kiad.'!F12)</f>
        <v>0</v>
      </c>
      <c r="G12" s="86">
        <f>SUM('1. Önk kiad.'!G12+'2.Hiv.kiad.'!G12+'3. sz.ovi kiad.'!G12)</f>
        <v>0</v>
      </c>
      <c r="H12" s="86">
        <f>SUM('1. Önk kiad.'!H12+'2.Hiv.kiad.'!H12+'3. sz.ovi kiad.'!H12)</f>
        <v>0</v>
      </c>
      <c r="I12" s="86">
        <f t="shared" si="1"/>
        <v>706000</v>
      </c>
      <c r="J12" s="86">
        <f t="shared" si="0"/>
        <v>3906000</v>
      </c>
      <c r="K12" s="86">
        <f t="shared" si="0"/>
        <v>3802393</v>
      </c>
    </row>
    <row r="13" spans="1:11" ht="15">
      <c r="A13" s="89" t="s">
        <v>494</v>
      </c>
      <c r="B13" s="88" t="s">
        <v>495</v>
      </c>
      <c r="C13" s="86">
        <f>SUM('1. Önk kiad.'!C13+'2.Hiv.kiad.'!C13+'3. sz.ovi kiad.'!C13)</f>
        <v>13277448</v>
      </c>
      <c r="D13" s="86">
        <f>SUM('1. Önk kiad.'!D13+'2.Hiv.kiad.'!D13+'3. sz.ovi kiad.'!D13)</f>
        <v>13837448</v>
      </c>
      <c r="E13" s="86">
        <f>SUM('1. Önk kiad.'!E13+'2.Hiv.kiad.'!E13+'3. sz.ovi kiad.'!E13)</f>
        <v>13320454</v>
      </c>
      <c r="F13" s="86">
        <f>SUM('1. Önk kiad.'!F13+'2.Hiv.kiad.'!F13+'3. sz.ovi kiad.'!F13)</f>
        <v>0</v>
      </c>
      <c r="G13" s="86">
        <f>SUM('1. Önk kiad.'!G13+'2.Hiv.kiad.'!G13+'3. sz.ovi kiad.'!G13)</f>
        <v>0</v>
      </c>
      <c r="H13" s="86">
        <f>SUM('1. Önk kiad.'!H13+'2.Hiv.kiad.'!H13+'3. sz.ovi kiad.'!H13)</f>
        <v>0</v>
      </c>
      <c r="I13" s="86">
        <f t="shared" si="1"/>
        <v>13277448</v>
      </c>
      <c r="J13" s="86">
        <f t="shared" si="0"/>
        <v>13837448</v>
      </c>
      <c r="K13" s="86">
        <f t="shared" si="0"/>
        <v>13320454</v>
      </c>
    </row>
    <row r="14" spans="1:11" ht="15">
      <c r="A14" s="89" t="s">
        <v>496</v>
      </c>
      <c r="B14" s="88" t="s">
        <v>497</v>
      </c>
      <c r="C14" s="86">
        <f>SUM('1. Önk kiad.'!C14+'2.Hiv.kiad.'!C14+'3. sz.ovi kiad.'!C14)</f>
        <v>150000</v>
      </c>
      <c r="D14" s="86">
        <f>SUM('1. Önk kiad.'!D14+'2.Hiv.kiad.'!D14+'3. sz.ovi kiad.'!D14)</f>
        <v>250000</v>
      </c>
      <c r="E14" s="86">
        <f>SUM('1. Önk kiad.'!E14+'2.Hiv.kiad.'!E14+'3. sz.ovi kiad.'!E14)</f>
        <v>241148</v>
      </c>
      <c r="F14" s="86">
        <f>SUM('1. Önk kiad.'!F14+'2.Hiv.kiad.'!F14+'3. sz.ovi kiad.'!F14)</f>
        <v>0</v>
      </c>
      <c r="G14" s="86">
        <f>SUM('1. Önk kiad.'!G14+'2.Hiv.kiad.'!G14+'3. sz.ovi kiad.'!G14)</f>
        <v>0</v>
      </c>
      <c r="H14" s="86">
        <f>SUM('1. Önk kiad.'!H14+'2.Hiv.kiad.'!H14+'3. sz.ovi kiad.'!H14)</f>
        <v>0</v>
      </c>
      <c r="I14" s="86">
        <f t="shared" si="1"/>
        <v>150000</v>
      </c>
      <c r="J14" s="86">
        <f t="shared" si="0"/>
        <v>250000</v>
      </c>
      <c r="K14" s="86">
        <f t="shared" si="0"/>
        <v>241148</v>
      </c>
    </row>
    <row r="15" spans="1:11" ht="15">
      <c r="A15" s="90" t="s">
        <v>498</v>
      </c>
      <c r="B15" s="88" t="s">
        <v>499</v>
      </c>
      <c r="C15" s="86">
        <f>SUM('1. Önk kiad.'!C15+'2.Hiv.kiad.'!C15+'3. sz.ovi kiad.'!C15)</f>
        <v>1350000</v>
      </c>
      <c r="D15" s="86">
        <f>SUM('1. Önk kiad.'!D15+'2.Hiv.kiad.'!D15+'3. sz.ovi kiad.'!D15)</f>
        <v>1740000</v>
      </c>
      <c r="E15" s="86">
        <f>SUM('1. Önk kiad.'!E15+'2.Hiv.kiad.'!E15+'3. sz.ovi kiad.'!E15)</f>
        <v>1594166</v>
      </c>
      <c r="F15" s="86">
        <f>SUM('1. Önk kiad.'!F15+'2.Hiv.kiad.'!F15+'3. sz.ovi kiad.'!F15)</f>
        <v>0</v>
      </c>
      <c r="G15" s="86">
        <f>SUM('1. Önk kiad.'!G15+'2.Hiv.kiad.'!G15+'3. sz.ovi kiad.'!G15)</f>
        <v>0</v>
      </c>
      <c r="H15" s="86">
        <f>SUM('1. Önk kiad.'!H15+'2.Hiv.kiad.'!H15+'3. sz.ovi kiad.'!H15)</f>
        <v>0</v>
      </c>
      <c r="I15" s="86">
        <f t="shared" si="1"/>
        <v>1350000</v>
      </c>
      <c r="J15" s="86">
        <f t="shared" si="0"/>
        <v>1740000</v>
      </c>
      <c r="K15" s="86">
        <f t="shared" si="0"/>
        <v>1594166</v>
      </c>
    </row>
    <row r="16" spans="1:11" ht="15">
      <c r="A16" s="90" t="s">
        <v>500</v>
      </c>
      <c r="B16" s="88" t="s">
        <v>501</v>
      </c>
      <c r="C16" s="86">
        <f>SUM('1. Önk kiad.'!C16+'2.Hiv.kiad.'!C16+'3. sz.ovi kiad.'!C16)</f>
        <v>2880000</v>
      </c>
      <c r="D16" s="86">
        <f>SUM('1. Önk kiad.'!D16+'2.Hiv.kiad.'!D16+'3. sz.ovi kiad.'!D16)</f>
        <v>280000</v>
      </c>
      <c r="E16" s="86">
        <f>SUM('1. Önk kiad.'!E16+'2.Hiv.kiad.'!E16+'3. sz.ovi kiad.'!E16)</f>
        <v>190749</v>
      </c>
      <c r="F16" s="86">
        <f>SUM('1. Önk kiad.'!F16+'2.Hiv.kiad.'!F16+'3. sz.ovi kiad.'!F16)</f>
        <v>0</v>
      </c>
      <c r="G16" s="86">
        <f>SUM('1. Önk kiad.'!G16+'2.Hiv.kiad.'!G16+'3. sz.ovi kiad.'!G16)</f>
        <v>0</v>
      </c>
      <c r="H16" s="86">
        <f>SUM('1. Önk kiad.'!H16+'2.Hiv.kiad.'!H16+'3. sz.ovi kiad.'!H16)</f>
        <v>0</v>
      </c>
      <c r="I16" s="86">
        <f t="shared" si="1"/>
        <v>2880000</v>
      </c>
      <c r="J16" s="86">
        <f t="shared" si="0"/>
        <v>280000</v>
      </c>
      <c r="K16" s="86">
        <f t="shared" si="0"/>
        <v>190749</v>
      </c>
    </row>
    <row r="17" spans="1:11" ht="15">
      <c r="A17" s="90" t="s">
        <v>502</v>
      </c>
      <c r="B17" s="88" t="s">
        <v>503</v>
      </c>
      <c r="C17" s="86">
        <f>SUM('1. Önk kiad.'!C17+'2.Hiv.kiad.'!C17+'3. sz.ovi kiad.'!C17)</f>
        <v>0</v>
      </c>
      <c r="D17" s="86">
        <f>SUM('1. Önk kiad.'!D17+'2.Hiv.kiad.'!D17+'3. sz.ovi kiad.'!D17)</f>
        <v>0</v>
      </c>
      <c r="E17" s="86">
        <f>SUM('1. Önk kiad.'!E17+'2.Hiv.kiad.'!E17+'3. sz.ovi kiad.'!E17)</f>
        <v>0</v>
      </c>
      <c r="F17" s="86">
        <f>SUM('1. Önk kiad.'!F17+'2.Hiv.kiad.'!F17+'3. sz.ovi kiad.'!F17)</f>
        <v>0</v>
      </c>
      <c r="G17" s="86">
        <f>SUM('1. Önk kiad.'!G17+'2.Hiv.kiad.'!G17+'3. sz.ovi kiad.'!G17)</f>
        <v>0</v>
      </c>
      <c r="H17" s="86">
        <f>SUM('1. Önk kiad.'!H17+'2.Hiv.kiad.'!H17+'3. sz.ovi kiad.'!H17)</f>
        <v>0</v>
      </c>
      <c r="I17" s="86">
        <f t="shared" si="1"/>
        <v>0</v>
      </c>
      <c r="J17" s="86">
        <f t="shared" si="0"/>
        <v>0</v>
      </c>
      <c r="K17" s="86">
        <f t="shared" si="0"/>
        <v>0</v>
      </c>
    </row>
    <row r="18" spans="1:11" ht="15">
      <c r="A18" s="90" t="s">
        <v>504</v>
      </c>
      <c r="B18" s="88" t="s">
        <v>505</v>
      </c>
      <c r="C18" s="86">
        <f>SUM('1. Önk kiad.'!C18+'2.Hiv.kiad.'!C18+'3. sz.ovi kiad.'!C18)</f>
        <v>0</v>
      </c>
      <c r="D18" s="86">
        <f>SUM('1. Önk kiad.'!D18+'2.Hiv.kiad.'!D18+'3. sz.ovi kiad.'!D18)</f>
        <v>0</v>
      </c>
      <c r="E18" s="86">
        <f>SUM('1. Önk kiad.'!E18+'2.Hiv.kiad.'!E18+'3. sz.ovi kiad.'!E18)</f>
        <v>0</v>
      </c>
      <c r="F18" s="86">
        <f>SUM('1. Önk kiad.'!F18+'2.Hiv.kiad.'!F18+'3. sz.ovi kiad.'!F18)</f>
        <v>0</v>
      </c>
      <c r="G18" s="86">
        <f>SUM('1. Önk kiad.'!G18+'2.Hiv.kiad.'!G18+'3. sz.ovi kiad.'!G18)</f>
        <v>0</v>
      </c>
      <c r="H18" s="86">
        <f>SUM('1. Önk kiad.'!H18+'2.Hiv.kiad.'!H18+'3. sz.ovi kiad.'!H18)</f>
        <v>0</v>
      </c>
      <c r="I18" s="86">
        <f t="shared" si="1"/>
        <v>0</v>
      </c>
      <c r="J18" s="86">
        <f t="shared" si="0"/>
        <v>0</v>
      </c>
      <c r="K18" s="86">
        <f t="shared" si="0"/>
        <v>0</v>
      </c>
    </row>
    <row r="19" spans="1:11" ht="15">
      <c r="A19" s="90" t="s">
        <v>847</v>
      </c>
      <c r="B19" s="88" t="s">
        <v>506</v>
      </c>
      <c r="C19" s="86">
        <f>SUM('1. Önk kiad.'!C19+'2.Hiv.kiad.'!C19+'3. sz.ovi kiad.'!C19)</f>
        <v>0</v>
      </c>
      <c r="D19" s="86">
        <f>SUM('1. Önk kiad.'!D19+'2.Hiv.kiad.'!D19+'3. sz.ovi kiad.'!D19)</f>
        <v>8170000</v>
      </c>
      <c r="E19" s="86">
        <f>SUM('1. Önk kiad.'!E19+'2.Hiv.kiad.'!E19+'3. sz.ovi kiad.'!E19)</f>
        <v>8138290</v>
      </c>
      <c r="F19" s="86">
        <f>SUM('1. Önk kiad.'!F19+'2.Hiv.kiad.'!F19+'3. sz.ovi kiad.'!F19)</f>
        <v>0</v>
      </c>
      <c r="G19" s="86">
        <f>SUM('1. Önk kiad.'!G19+'2.Hiv.kiad.'!G19+'3. sz.ovi kiad.'!G19)</f>
        <v>0</v>
      </c>
      <c r="H19" s="86">
        <f>SUM('1. Önk kiad.'!H19+'2.Hiv.kiad.'!H19+'3. sz.ovi kiad.'!H19)</f>
        <v>0</v>
      </c>
      <c r="I19" s="86">
        <f t="shared" si="1"/>
        <v>0</v>
      </c>
      <c r="J19" s="86">
        <f t="shared" si="0"/>
        <v>8170000</v>
      </c>
      <c r="K19" s="86">
        <f t="shared" si="0"/>
        <v>8138290</v>
      </c>
    </row>
    <row r="20" spans="1:11" s="374" customFormat="1" ht="15">
      <c r="A20" s="91" t="s">
        <v>785</v>
      </c>
      <c r="B20" s="92" t="s">
        <v>507</v>
      </c>
      <c r="C20" s="86">
        <f>SUM('1. Önk kiad.'!C20+'2.Hiv.kiad.'!C20+'3. sz.ovi kiad.'!C20)</f>
        <v>238638008</v>
      </c>
      <c r="D20" s="86">
        <f>SUM('1. Önk kiad.'!D20+'2.Hiv.kiad.'!D20+'3. sz.ovi kiad.'!D20)</f>
        <v>246491384</v>
      </c>
      <c r="E20" s="86">
        <f>SUM('1. Önk kiad.'!E20+'2.Hiv.kiad.'!E20+'3. sz.ovi kiad.'!E20)</f>
        <v>241470289</v>
      </c>
      <c r="F20" s="86">
        <f>SUM('1. Önk kiad.'!F20+'2.Hiv.kiad.'!F20+'3. sz.ovi kiad.'!F20)</f>
        <v>0</v>
      </c>
      <c r="G20" s="86">
        <f>SUM('1. Önk kiad.'!G20+'2.Hiv.kiad.'!G20+'3. sz.ovi kiad.'!G20)</f>
        <v>0</v>
      </c>
      <c r="H20" s="86">
        <f>SUM('1. Önk kiad.'!H20+'2.Hiv.kiad.'!H20+'3. sz.ovi kiad.'!H20)</f>
        <v>0</v>
      </c>
      <c r="I20" s="86">
        <f t="shared" si="1"/>
        <v>238638008</v>
      </c>
      <c r="J20" s="86">
        <f t="shared" si="0"/>
        <v>246491384</v>
      </c>
      <c r="K20" s="86">
        <f t="shared" si="0"/>
        <v>241470289</v>
      </c>
    </row>
    <row r="21" spans="1:11" ht="15">
      <c r="A21" s="90" t="s">
        <v>508</v>
      </c>
      <c r="B21" s="88" t="s">
        <v>509</v>
      </c>
      <c r="C21" s="86">
        <f>SUM('1. Önk kiad.'!C21+'2.Hiv.kiad.'!C21+'3. sz.ovi kiad.'!C21)</f>
        <v>16283376</v>
      </c>
      <c r="D21" s="86">
        <f>SUM('1. Önk kiad.'!D21+'2.Hiv.kiad.'!D21+'3. sz.ovi kiad.'!D21)</f>
        <v>19050000</v>
      </c>
      <c r="E21" s="86">
        <f>SUM('1. Önk kiad.'!E21+'2.Hiv.kiad.'!E21+'3. sz.ovi kiad.'!E21)</f>
        <v>19010763</v>
      </c>
      <c r="F21" s="86">
        <f>SUM('1. Önk kiad.'!F21+'2.Hiv.kiad.'!F21+'3. sz.ovi kiad.'!F21)</f>
        <v>0</v>
      </c>
      <c r="G21" s="86">
        <f>SUM('1. Önk kiad.'!G21+'2.Hiv.kiad.'!G21+'3. sz.ovi kiad.'!G21)</f>
        <v>0</v>
      </c>
      <c r="H21" s="86">
        <f>SUM('1. Önk kiad.'!H21+'2.Hiv.kiad.'!H21+'3. sz.ovi kiad.'!H21)</f>
        <v>0</v>
      </c>
      <c r="I21" s="86">
        <f t="shared" si="1"/>
        <v>16283376</v>
      </c>
      <c r="J21" s="86">
        <f t="shared" si="0"/>
        <v>19050000</v>
      </c>
      <c r="K21" s="86">
        <f t="shared" si="0"/>
        <v>19010763</v>
      </c>
    </row>
    <row r="22" spans="1:11" ht="33.75" customHeight="1">
      <c r="A22" s="90" t="s">
        <v>510</v>
      </c>
      <c r="B22" s="88" t="s">
        <v>511</v>
      </c>
      <c r="C22" s="86">
        <f>SUM('1. Önk kiad.'!C22+'2.Hiv.kiad.'!C22+'3. sz.ovi kiad.'!C22)</f>
        <v>9604512</v>
      </c>
      <c r="D22" s="86">
        <f>SUM('1. Önk kiad.'!D22+'2.Hiv.kiad.'!D22+'3. sz.ovi kiad.'!D22)</f>
        <v>10534512</v>
      </c>
      <c r="E22" s="86">
        <f>SUM('1. Önk kiad.'!E22+'2.Hiv.kiad.'!E22+'3. sz.ovi kiad.'!E22)</f>
        <v>10272254</v>
      </c>
      <c r="F22" s="86">
        <f>SUM('1. Önk kiad.'!F22+'2.Hiv.kiad.'!F22+'3. sz.ovi kiad.'!F22)</f>
        <v>0</v>
      </c>
      <c r="G22" s="86">
        <f>SUM('1. Önk kiad.'!G22+'2.Hiv.kiad.'!G22+'3. sz.ovi kiad.'!G22)</f>
        <v>0</v>
      </c>
      <c r="H22" s="86">
        <f>SUM('1. Önk kiad.'!H22+'2.Hiv.kiad.'!H22+'3. sz.ovi kiad.'!H22)</f>
        <v>0</v>
      </c>
      <c r="I22" s="86">
        <f t="shared" si="1"/>
        <v>9604512</v>
      </c>
      <c r="J22" s="86">
        <f t="shared" si="0"/>
        <v>10534512</v>
      </c>
      <c r="K22" s="86">
        <f t="shared" si="0"/>
        <v>10272254</v>
      </c>
    </row>
    <row r="23" spans="1:11" ht="15">
      <c r="A23" s="94" t="s">
        <v>512</v>
      </c>
      <c r="B23" s="88" t="s">
        <v>513</v>
      </c>
      <c r="C23" s="86">
        <f>SUM('1. Önk kiad.'!C23+'2.Hiv.kiad.'!C23+'3. sz.ovi kiad.'!C23)</f>
        <v>300000</v>
      </c>
      <c r="D23" s="86">
        <f>SUM('1. Önk kiad.'!D23+'2.Hiv.kiad.'!D23+'3. sz.ovi kiad.'!D23)</f>
        <v>2130000</v>
      </c>
      <c r="E23" s="86">
        <f>SUM('1. Önk kiad.'!E23+'2.Hiv.kiad.'!E23+'3. sz.ovi kiad.'!E23)</f>
        <v>2028264</v>
      </c>
      <c r="F23" s="86">
        <f>SUM('1. Önk kiad.'!F23+'2.Hiv.kiad.'!F23+'3. sz.ovi kiad.'!F23)</f>
        <v>0</v>
      </c>
      <c r="G23" s="86">
        <f>SUM('1. Önk kiad.'!G23+'2.Hiv.kiad.'!G23+'3. sz.ovi kiad.'!G23)</f>
        <v>0</v>
      </c>
      <c r="H23" s="86">
        <f>SUM('1. Önk kiad.'!H23+'2.Hiv.kiad.'!H23+'3. sz.ovi kiad.'!H23)</f>
        <v>0</v>
      </c>
      <c r="I23" s="86">
        <f t="shared" si="1"/>
        <v>300000</v>
      </c>
      <c r="J23" s="86">
        <f t="shared" si="1"/>
        <v>2130000</v>
      </c>
      <c r="K23" s="86">
        <f t="shared" si="1"/>
        <v>2028264</v>
      </c>
    </row>
    <row r="24" spans="1:11" s="374" customFormat="1" ht="15">
      <c r="A24" s="95" t="s">
        <v>786</v>
      </c>
      <c r="B24" s="92" t="s">
        <v>514</v>
      </c>
      <c r="C24" s="86">
        <f>SUM('1. Önk kiad.'!C24+'2.Hiv.kiad.'!C24+'3. sz.ovi kiad.'!C24)</f>
        <v>26187888</v>
      </c>
      <c r="D24" s="86">
        <f>SUM('1. Önk kiad.'!D24+'2.Hiv.kiad.'!D24+'3. sz.ovi kiad.'!D24)</f>
        <v>31714512</v>
      </c>
      <c r="E24" s="86">
        <f>SUM('1. Önk kiad.'!E24+'2.Hiv.kiad.'!E24+'3. sz.ovi kiad.'!E24)</f>
        <v>31311281</v>
      </c>
      <c r="F24" s="86">
        <f>SUM('1. Önk kiad.'!F24+'2.Hiv.kiad.'!F24+'3. sz.ovi kiad.'!F24)</f>
        <v>0</v>
      </c>
      <c r="G24" s="86">
        <f>SUM('1. Önk kiad.'!G24+'2.Hiv.kiad.'!G24+'3. sz.ovi kiad.'!G24)</f>
        <v>0</v>
      </c>
      <c r="H24" s="86">
        <f>SUM('1. Önk kiad.'!H24+'2.Hiv.kiad.'!H24+'3. sz.ovi kiad.'!H24)</f>
        <v>0</v>
      </c>
      <c r="I24" s="86">
        <f t="shared" si="1"/>
        <v>26187888</v>
      </c>
      <c r="J24" s="86">
        <f t="shared" si="1"/>
        <v>31714512</v>
      </c>
      <c r="K24" s="86">
        <f t="shared" si="1"/>
        <v>31311281</v>
      </c>
    </row>
    <row r="25" spans="1:11" s="374" customFormat="1" ht="15">
      <c r="A25" s="91" t="s">
        <v>2</v>
      </c>
      <c r="B25" s="92" t="s">
        <v>515</v>
      </c>
      <c r="C25" s="86">
        <f>SUM('1. Önk kiad.'!C25+'2.Hiv.kiad.'!C25+'3. sz.ovi kiad.'!C25)</f>
        <v>264825896</v>
      </c>
      <c r="D25" s="86">
        <f>SUM('1. Önk kiad.'!D25+'2.Hiv.kiad.'!D25+'3. sz.ovi kiad.'!D25)</f>
        <v>278205896</v>
      </c>
      <c r="E25" s="86">
        <f>SUM('1. Önk kiad.'!E25+'2.Hiv.kiad.'!E25+'3. sz.ovi kiad.'!E25)</f>
        <v>272781570</v>
      </c>
      <c r="F25" s="86">
        <f>SUM('1. Önk kiad.'!F25+'2.Hiv.kiad.'!F25+'3. sz.ovi kiad.'!F25)</f>
        <v>0</v>
      </c>
      <c r="G25" s="86">
        <f>SUM('1. Önk kiad.'!G25+'2.Hiv.kiad.'!G25+'3. sz.ovi kiad.'!G25)</f>
        <v>0</v>
      </c>
      <c r="H25" s="86">
        <f>SUM('1. Önk kiad.'!H25+'2.Hiv.kiad.'!H25+'3. sz.ovi kiad.'!H25)</f>
        <v>0</v>
      </c>
      <c r="I25" s="86">
        <f t="shared" si="1"/>
        <v>264825896</v>
      </c>
      <c r="J25" s="86">
        <f t="shared" si="1"/>
        <v>278205896</v>
      </c>
      <c r="K25" s="86">
        <f t="shared" si="1"/>
        <v>272781570</v>
      </c>
    </row>
    <row r="26" spans="1:11" s="374" customFormat="1" ht="15">
      <c r="A26" s="95" t="s">
        <v>848</v>
      </c>
      <c r="B26" s="92" t="s">
        <v>516</v>
      </c>
      <c r="C26" s="86">
        <f>SUM('1. Önk kiad.'!C26+'2.Hiv.kiad.'!C26+'3. sz.ovi kiad.'!C26)</f>
        <v>58957734</v>
      </c>
      <c r="D26" s="86">
        <f>SUM('1. Önk kiad.'!D26+'2.Hiv.kiad.'!D26+'3. sz.ovi kiad.'!D26)</f>
        <v>63789895</v>
      </c>
      <c r="E26" s="86">
        <f>SUM('1. Önk kiad.'!E26+'2.Hiv.kiad.'!E26+'3. sz.ovi kiad.'!E26)</f>
        <v>61388088</v>
      </c>
      <c r="F26" s="86">
        <f>SUM('1. Önk kiad.'!F26+'2.Hiv.kiad.'!F26+'3. sz.ovi kiad.'!F26)</f>
        <v>0</v>
      </c>
      <c r="G26" s="86">
        <f>SUM('1. Önk kiad.'!G26+'2.Hiv.kiad.'!G26+'3. sz.ovi kiad.'!G26)</f>
        <v>0</v>
      </c>
      <c r="H26" s="86">
        <f>SUM('1. Önk kiad.'!H26+'2.Hiv.kiad.'!H26+'3. sz.ovi kiad.'!H26)</f>
        <v>0</v>
      </c>
      <c r="I26" s="86">
        <f t="shared" si="1"/>
        <v>58957734</v>
      </c>
      <c r="J26" s="86">
        <f t="shared" si="1"/>
        <v>63789895</v>
      </c>
      <c r="K26" s="86">
        <f t="shared" si="1"/>
        <v>61388088</v>
      </c>
    </row>
    <row r="27" spans="1:11" ht="15">
      <c r="A27" s="90" t="s">
        <v>517</v>
      </c>
      <c r="B27" s="88" t="s">
        <v>518</v>
      </c>
      <c r="C27" s="86">
        <f>SUM('1. Önk kiad.'!C27+'2.Hiv.kiad.'!C27+'3. sz.ovi kiad.'!C27)</f>
        <v>4683000</v>
      </c>
      <c r="D27" s="86">
        <f>SUM('1. Önk kiad.'!D27+'2.Hiv.kiad.'!D27+'3. sz.ovi kiad.'!D27)</f>
        <v>6219000</v>
      </c>
      <c r="E27" s="86">
        <f>SUM('1. Önk kiad.'!E27+'2.Hiv.kiad.'!E27+'3. sz.ovi kiad.'!E27)</f>
        <v>4373191</v>
      </c>
      <c r="F27" s="86">
        <f>SUM('1. Önk kiad.'!F27+'2.Hiv.kiad.'!F27+'3. sz.ovi kiad.'!F27)</f>
        <v>0</v>
      </c>
      <c r="G27" s="86">
        <f>SUM('1. Önk kiad.'!G27+'2.Hiv.kiad.'!G27+'3. sz.ovi kiad.'!G27)</f>
        <v>0</v>
      </c>
      <c r="H27" s="86">
        <f>SUM('1. Önk kiad.'!H27+'2.Hiv.kiad.'!H27+'3. sz.ovi kiad.'!H27)</f>
        <v>0</v>
      </c>
      <c r="I27" s="86">
        <f t="shared" si="1"/>
        <v>4683000</v>
      </c>
      <c r="J27" s="86">
        <f t="shared" si="1"/>
        <v>6219000</v>
      </c>
      <c r="K27" s="86">
        <f t="shared" si="1"/>
        <v>4373191</v>
      </c>
    </row>
    <row r="28" spans="1:11" ht="15">
      <c r="A28" s="90" t="s">
        <v>519</v>
      </c>
      <c r="B28" s="88" t="s">
        <v>520</v>
      </c>
      <c r="C28" s="86">
        <f>SUM('1. Önk kiad.'!C28+'2.Hiv.kiad.'!C28+'3. sz.ovi kiad.'!C28)</f>
        <v>45036193</v>
      </c>
      <c r="D28" s="86">
        <f>SUM('1. Önk kiad.'!D28+'2.Hiv.kiad.'!D28+'3. sz.ovi kiad.'!D28)</f>
        <v>53995193</v>
      </c>
      <c r="E28" s="86">
        <f>SUM('1. Önk kiad.'!E28+'2.Hiv.kiad.'!E28+'3. sz.ovi kiad.'!E28)</f>
        <v>44160423</v>
      </c>
      <c r="F28" s="86">
        <f>SUM('1. Önk kiad.'!F28+'2.Hiv.kiad.'!F28+'3. sz.ovi kiad.'!F28)</f>
        <v>0</v>
      </c>
      <c r="G28" s="86">
        <f>SUM('1. Önk kiad.'!G28+'2.Hiv.kiad.'!G28+'3. sz.ovi kiad.'!G28)</f>
        <v>0</v>
      </c>
      <c r="H28" s="86">
        <f>SUM('1. Önk kiad.'!H28+'2.Hiv.kiad.'!H28+'3. sz.ovi kiad.'!H28)</f>
        <v>0</v>
      </c>
      <c r="I28" s="86">
        <f t="shared" si="1"/>
        <v>45036193</v>
      </c>
      <c r="J28" s="86">
        <f t="shared" si="1"/>
        <v>53995193</v>
      </c>
      <c r="K28" s="86">
        <f t="shared" si="1"/>
        <v>44160423</v>
      </c>
    </row>
    <row r="29" spans="1:11" ht="15">
      <c r="A29" s="90" t="s">
        <v>521</v>
      </c>
      <c r="B29" s="88" t="s">
        <v>522</v>
      </c>
      <c r="C29" s="86">
        <f>SUM('1. Önk kiad.'!C29+'2.Hiv.kiad.'!C29+'3. sz.ovi kiad.'!C29)</f>
        <v>0</v>
      </c>
      <c r="D29" s="86">
        <f>SUM('1. Önk kiad.'!D29+'2.Hiv.kiad.'!D29+'3. sz.ovi kiad.'!D29)</f>
        <v>0</v>
      </c>
      <c r="E29" s="86">
        <f>SUM('1. Önk kiad.'!E29+'2.Hiv.kiad.'!E29+'3. sz.ovi kiad.'!E29)</f>
        <v>0</v>
      </c>
      <c r="F29" s="86">
        <f>SUM('1. Önk kiad.'!F29+'2.Hiv.kiad.'!F29+'3. sz.ovi kiad.'!F29)</f>
        <v>0</v>
      </c>
      <c r="G29" s="86">
        <f>SUM('1. Önk kiad.'!G29+'2.Hiv.kiad.'!G29+'3. sz.ovi kiad.'!G29)</f>
        <v>0</v>
      </c>
      <c r="H29" s="86">
        <f>SUM('1. Önk kiad.'!H29+'2.Hiv.kiad.'!H29+'3. sz.ovi kiad.'!H29)</f>
        <v>0</v>
      </c>
      <c r="I29" s="86">
        <f t="shared" si="1"/>
        <v>0</v>
      </c>
      <c r="J29" s="86">
        <f t="shared" si="1"/>
        <v>0</v>
      </c>
      <c r="K29" s="86">
        <f t="shared" si="1"/>
        <v>0</v>
      </c>
    </row>
    <row r="30" spans="1:11" s="374" customFormat="1" ht="15">
      <c r="A30" s="95" t="s">
        <v>787</v>
      </c>
      <c r="B30" s="92" t="s">
        <v>523</v>
      </c>
      <c r="C30" s="86">
        <f>SUM('1. Önk kiad.'!C30+'2.Hiv.kiad.'!C30+'3. sz.ovi kiad.'!C30)</f>
        <v>49719193</v>
      </c>
      <c r="D30" s="86">
        <f>SUM('1. Önk kiad.'!D30+'2.Hiv.kiad.'!D30+'3. sz.ovi kiad.'!D30)</f>
        <v>60214193</v>
      </c>
      <c r="E30" s="86">
        <f>SUM('1. Önk kiad.'!E30+'2.Hiv.kiad.'!E30+'3. sz.ovi kiad.'!E30)</f>
        <v>48533614</v>
      </c>
      <c r="F30" s="86">
        <f>SUM('1. Önk kiad.'!F30+'2.Hiv.kiad.'!F30+'3. sz.ovi kiad.'!F30)</f>
        <v>0</v>
      </c>
      <c r="G30" s="86">
        <f>SUM('1. Önk kiad.'!G30+'2.Hiv.kiad.'!G30+'3. sz.ovi kiad.'!G30)</f>
        <v>0</v>
      </c>
      <c r="H30" s="86">
        <f>SUM('1. Önk kiad.'!H30+'2.Hiv.kiad.'!H30+'3. sz.ovi kiad.'!H30)</f>
        <v>0</v>
      </c>
      <c r="I30" s="86">
        <f t="shared" si="1"/>
        <v>49719193</v>
      </c>
      <c r="J30" s="86">
        <f t="shared" si="1"/>
        <v>60214193</v>
      </c>
      <c r="K30" s="86">
        <f t="shared" si="1"/>
        <v>48533614</v>
      </c>
    </row>
    <row r="31" spans="1:11" ht="15">
      <c r="A31" s="90" t="s">
        <v>524</v>
      </c>
      <c r="B31" s="88" t="s">
        <v>525</v>
      </c>
      <c r="C31" s="86">
        <f>SUM('1. Önk kiad.'!C31+'2.Hiv.kiad.'!C31+'3. sz.ovi kiad.'!C31)</f>
        <v>4280000</v>
      </c>
      <c r="D31" s="86">
        <f>SUM('1. Önk kiad.'!D31+'2.Hiv.kiad.'!D31+'3. sz.ovi kiad.'!D31)</f>
        <v>5887000</v>
      </c>
      <c r="E31" s="86">
        <f>SUM('1. Önk kiad.'!E31+'2.Hiv.kiad.'!E31+'3. sz.ovi kiad.'!E31)</f>
        <v>5155498</v>
      </c>
      <c r="F31" s="86">
        <f>SUM('1. Önk kiad.'!F31+'2.Hiv.kiad.'!F31+'3. sz.ovi kiad.'!F31)</f>
        <v>0</v>
      </c>
      <c r="G31" s="86">
        <f>SUM('1. Önk kiad.'!G31+'2.Hiv.kiad.'!G31+'3. sz.ovi kiad.'!G31)</f>
        <v>0</v>
      </c>
      <c r="H31" s="86">
        <f>SUM('1. Önk kiad.'!H31+'2.Hiv.kiad.'!H31+'3. sz.ovi kiad.'!H31)</f>
        <v>0</v>
      </c>
      <c r="I31" s="86">
        <f t="shared" si="1"/>
        <v>4280000</v>
      </c>
      <c r="J31" s="86">
        <f t="shared" si="1"/>
        <v>5887000</v>
      </c>
      <c r="K31" s="86">
        <f t="shared" si="1"/>
        <v>5155498</v>
      </c>
    </row>
    <row r="32" spans="1:11" ht="15">
      <c r="A32" s="90" t="s">
        <v>526</v>
      </c>
      <c r="B32" s="88" t="s">
        <v>527</v>
      </c>
      <c r="C32" s="86">
        <f>SUM('1. Önk kiad.'!C32+'2.Hiv.kiad.'!C32+'3. sz.ovi kiad.'!C32)</f>
        <v>4490000</v>
      </c>
      <c r="D32" s="86">
        <f>SUM('1. Önk kiad.'!D32+'2.Hiv.kiad.'!D32+'3. sz.ovi kiad.'!D32)</f>
        <v>3935000</v>
      </c>
      <c r="E32" s="86">
        <f>SUM('1. Önk kiad.'!E32+'2.Hiv.kiad.'!E32+'3. sz.ovi kiad.'!E32)</f>
        <v>3709779</v>
      </c>
      <c r="F32" s="86">
        <f>SUM('1. Önk kiad.'!F32+'2.Hiv.kiad.'!F32+'3. sz.ovi kiad.'!F32)</f>
        <v>0</v>
      </c>
      <c r="G32" s="86">
        <f>SUM('1. Önk kiad.'!G32+'2.Hiv.kiad.'!G32+'3. sz.ovi kiad.'!G32)</f>
        <v>0</v>
      </c>
      <c r="H32" s="86">
        <f>SUM('1. Önk kiad.'!H32+'2.Hiv.kiad.'!H32+'3. sz.ovi kiad.'!H32)</f>
        <v>0</v>
      </c>
      <c r="I32" s="86">
        <f t="shared" si="1"/>
        <v>4490000</v>
      </c>
      <c r="J32" s="86">
        <f t="shared" si="1"/>
        <v>3935000</v>
      </c>
      <c r="K32" s="86">
        <f t="shared" si="1"/>
        <v>3709779</v>
      </c>
    </row>
    <row r="33" spans="1:11" s="374" customFormat="1" ht="15" customHeight="1">
      <c r="A33" s="95" t="s">
        <v>3</v>
      </c>
      <c r="B33" s="92" t="s">
        <v>528</v>
      </c>
      <c r="C33" s="86">
        <f>SUM('1. Önk kiad.'!C33+'2.Hiv.kiad.'!C33+'3. sz.ovi kiad.'!C33)</f>
        <v>8770000</v>
      </c>
      <c r="D33" s="86">
        <f>SUM('1. Önk kiad.'!D33+'2.Hiv.kiad.'!D33+'3. sz.ovi kiad.'!D33)</f>
        <v>9822000</v>
      </c>
      <c r="E33" s="86">
        <f>SUM('1. Önk kiad.'!E33+'2.Hiv.kiad.'!E33+'3. sz.ovi kiad.'!E33)</f>
        <v>8865277</v>
      </c>
      <c r="F33" s="86">
        <f>SUM('1. Önk kiad.'!F33+'2.Hiv.kiad.'!F33+'3. sz.ovi kiad.'!F33)</f>
        <v>0</v>
      </c>
      <c r="G33" s="86">
        <f>SUM('1. Önk kiad.'!G33+'2.Hiv.kiad.'!G33+'3. sz.ovi kiad.'!G33)</f>
        <v>0</v>
      </c>
      <c r="H33" s="86">
        <f>SUM('1. Önk kiad.'!H33+'2.Hiv.kiad.'!H33+'3. sz.ovi kiad.'!H33)</f>
        <v>0</v>
      </c>
      <c r="I33" s="86">
        <f t="shared" si="1"/>
        <v>8770000</v>
      </c>
      <c r="J33" s="86">
        <f t="shared" si="1"/>
        <v>9822000</v>
      </c>
      <c r="K33" s="86">
        <f t="shared" si="1"/>
        <v>8865277</v>
      </c>
    </row>
    <row r="34" spans="1:11" ht="15">
      <c r="A34" s="90" t="s">
        <v>529</v>
      </c>
      <c r="B34" s="88" t="s">
        <v>530</v>
      </c>
      <c r="C34" s="86">
        <f>SUM('1. Önk kiad.'!C34+'2.Hiv.kiad.'!C34+'3. sz.ovi kiad.'!C34)</f>
        <v>34095000</v>
      </c>
      <c r="D34" s="86">
        <f>SUM('1. Önk kiad.'!D34+'2.Hiv.kiad.'!D34+'3. sz.ovi kiad.'!D34)</f>
        <v>32495000</v>
      </c>
      <c r="E34" s="86">
        <f>SUM('1. Önk kiad.'!E34+'2.Hiv.kiad.'!E34+'3. sz.ovi kiad.'!E34)</f>
        <v>30425875</v>
      </c>
      <c r="F34" s="86">
        <f>SUM('1. Önk kiad.'!F34+'2.Hiv.kiad.'!F34+'3. sz.ovi kiad.'!F34)</f>
        <v>0</v>
      </c>
      <c r="G34" s="86">
        <f>SUM('1. Önk kiad.'!G34+'2.Hiv.kiad.'!G34+'3. sz.ovi kiad.'!G34)</f>
        <v>0</v>
      </c>
      <c r="H34" s="86">
        <f>SUM('1. Önk kiad.'!H34+'2.Hiv.kiad.'!H34+'3. sz.ovi kiad.'!H34)</f>
        <v>0</v>
      </c>
      <c r="I34" s="86">
        <f t="shared" si="1"/>
        <v>34095000</v>
      </c>
      <c r="J34" s="86">
        <f t="shared" si="1"/>
        <v>32495000</v>
      </c>
      <c r="K34" s="86">
        <f t="shared" si="1"/>
        <v>30425875</v>
      </c>
    </row>
    <row r="35" spans="1:11" ht="15">
      <c r="A35" s="90" t="s">
        <v>531</v>
      </c>
      <c r="B35" s="88" t="s">
        <v>532</v>
      </c>
      <c r="C35" s="86">
        <f>SUM('1. Önk kiad.'!C35+'2.Hiv.kiad.'!C35+'3. sz.ovi kiad.'!C35)</f>
        <v>0</v>
      </c>
      <c r="D35" s="86">
        <f>SUM('1. Önk kiad.'!D35+'2.Hiv.kiad.'!D35+'3. sz.ovi kiad.'!D35)</f>
        <v>0</v>
      </c>
      <c r="E35" s="86">
        <f>SUM('1. Önk kiad.'!E35+'2.Hiv.kiad.'!E35+'3. sz.ovi kiad.'!E35)</f>
        <v>0</v>
      </c>
      <c r="F35" s="86">
        <f>SUM('1. Önk kiad.'!F35+'2.Hiv.kiad.'!F35+'3. sz.ovi kiad.'!F35)</f>
        <v>0</v>
      </c>
      <c r="G35" s="86">
        <f>SUM('1. Önk kiad.'!G35+'2.Hiv.kiad.'!G35+'3. sz.ovi kiad.'!G35)</f>
        <v>0</v>
      </c>
      <c r="H35" s="86">
        <f>SUM('1. Önk kiad.'!H35+'2.Hiv.kiad.'!H35+'3. sz.ovi kiad.'!H35)</f>
        <v>0</v>
      </c>
      <c r="I35" s="86">
        <f t="shared" si="1"/>
        <v>0</v>
      </c>
      <c r="J35" s="86">
        <f t="shared" si="1"/>
        <v>0</v>
      </c>
      <c r="K35" s="86">
        <f t="shared" si="1"/>
        <v>0</v>
      </c>
    </row>
    <row r="36" spans="1:11" ht="15">
      <c r="A36" s="90" t="s">
        <v>849</v>
      </c>
      <c r="B36" s="88" t="s">
        <v>533</v>
      </c>
      <c r="C36" s="86">
        <f>SUM('1. Önk kiad.'!C36+'2.Hiv.kiad.'!C36+'3. sz.ovi kiad.'!C36)</f>
        <v>4330000</v>
      </c>
      <c r="D36" s="86">
        <f>SUM('1. Önk kiad.'!D36+'2.Hiv.kiad.'!D36+'3. sz.ovi kiad.'!D36)</f>
        <v>5270000</v>
      </c>
      <c r="E36" s="86">
        <f>SUM('1. Önk kiad.'!E36+'2.Hiv.kiad.'!E36+'3. sz.ovi kiad.'!E36)</f>
        <v>5203729</v>
      </c>
      <c r="F36" s="86">
        <f>SUM('1. Önk kiad.'!F36+'2.Hiv.kiad.'!F36+'3. sz.ovi kiad.'!F36)</f>
        <v>0</v>
      </c>
      <c r="G36" s="86">
        <f>SUM('1. Önk kiad.'!G36+'2.Hiv.kiad.'!G36+'3. sz.ovi kiad.'!G36)</f>
        <v>0</v>
      </c>
      <c r="H36" s="86">
        <f>SUM('1. Önk kiad.'!H36+'2.Hiv.kiad.'!H36+'3. sz.ovi kiad.'!H36)</f>
        <v>0</v>
      </c>
      <c r="I36" s="86">
        <f t="shared" si="1"/>
        <v>4330000</v>
      </c>
      <c r="J36" s="86">
        <f t="shared" si="1"/>
        <v>5270000</v>
      </c>
      <c r="K36" s="86">
        <f t="shared" si="1"/>
        <v>5203729</v>
      </c>
    </row>
    <row r="37" spans="1:11" ht="15">
      <c r="A37" s="90" t="s">
        <v>534</v>
      </c>
      <c r="B37" s="88" t="s">
        <v>535</v>
      </c>
      <c r="C37" s="86">
        <f>SUM('1. Önk kiad.'!C37+'2.Hiv.kiad.'!C37+'3. sz.ovi kiad.'!C37)</f>
        <v>21295819</v>
      </c>
      <c r="D37" s="86">
        <f>SUM('1. Önk kiad.'!D37+'2.Hiv.kiad.'!D37+'3. sz.ovi kiad.'!D37)</f>
        <v>30220819</v>
      </c>
      <c r="E37" s="86">
        <f>SUM('1. Önk kiad.'!E37+'2.Hiv.kiad.'!E37+'3. sz.ovi kiad.'!E37)</f>
        <v>29734956</v>
      </c>
      <c r="F37" s="86">
        <f>SUM('1. Önk kiad.'!F37+'2.Hiv.kiad.'!F37+'3. sz.ovi kiad.'!F37)</f>
        <v>0</v>
      </c>
      <c r="G37" s="86">
        <f>SUM('1. Önk kiad.'!G37+'2.Hiv.kiad.'!G37+'3. sz.ovi kiad.'!G37)</f>
        <v>0</v>
      </c>
      <c r="H37" s="86">
        <f>SUM('1. Önk kiad.'!H37+'2.Hiv.kiad.'!H37+'3. sz.ovi kiad.'!H37)</f>
        <v>0</v>
      </c>
      <c r="I37" s="86">
        <f t="shared" si="1"/>
        <v>21295819</v>
      </c>
      <c r="J37" s="86">
        <f t="shared" si="1"/>
        <v>30220819</v>
      </c>
      <c r="K37" s="86">
        <f t="shared" si="1"/>
        <v>29734956</v>
      </c>
    </row>
    <row r="38" spans="1:11" ht="15">
      <c r="A38" s="97" t="s">
        <v>850</v>
      </c>
      <c r="B38" s="88" t="s">
        <v>536</v>
      </c>
      <c r="C38" s="86">
        <f>SUM('1. Önk kiad.'!C38+'2.Hiv.kiad.'!C38+'3. sz.ovi kiad.'!C38)</f>
        <v>0</v>
      </c>
      <c r="D38" s="86">
        <f>SUM('1. Önk kiad.'!D38+'2.Hiv.kiad.'!D38+'3. sz.ovi kiad.'!D38)</f>
        <v>2000000</v>
      </c>
      <c r="E38" s="86">
        <f>SUM('1. Önk kiad.'!E38+'2.Hiv.kiad.'!E38+'3. sz.ovi kiad.'!E38)</f>
        <v>866983</v>
      </c>
      <c r="F38" s="86">
        <f>SUM('1. Önk kiad.'!F38+'2.Hiv.kiad.'!F38+'3. sz.ovi kiad.'!F38)</f>
        <v>0</v>
      </c>
      <c r="G38" s="86">
        <f>SUM('1. Önk kiad.'!G38+'2.Hiv.kiad.'!G38+'3. sz.ovi kiad.'!G38)</f>
        <v>0</v>
      </c>
      <c r="H38" s="86">
        <f>SUM('1. Önk kiad.'!H38+'2.Hiv.kiad.'!H38+'3. sz.ovi kiad.'!H38)</f>
        <v>0</v>
      </c>
      <c r="I38" s="86">
        <f t="shared" si="1"/>
        <v>0</v>
      </c>
      <c r="J38" s="86">
        <f t="shared" si="1"/>
        <v>2000000</v>
      </c>
      <c r="K38" s="86">
        <f t="shared" si="1"/>
        <v>866983</v>
      </c>
    </row>
    <row r="39" spans="1:11" ht="15">
      <c r="A39" s="94" t="s">
        <v>537</v>
      </c>
      <c r="B39" s="88" t="s">
        <v>538</v>
      </c>
      <c r="C39" s="86">
        <f>SUM('1. Önk kiad.'!C39+'2.Hiv.kiad.'!C39+'3. sz.ovi kiad.'!C39)</f>
        <v>4600000</v>
      </c>
      <c r="D39" s="86">
        <f>SUM('1. Önk kiad.'!D39+'2.Hiv.kiad.'!D39+'3. sz.ovi kiad.'!D39)</f>
        <v>7112846</v>
      </c>
      <c r="E39" s="86">
        <f>SUM('1. Önk kiad.'!E39+'2.Hiv.kiad.'!E39+'3. sz.ovi kiad.'!E39)</f>
        <v>5115976</v>
      </c>
      <c r="F39" s="86">
        <f>SUM('1. Önk kiad.'!F39+'2.Hiv.kiad.'!F39+'3. sz.ovi kiad.'!F39)</f>
        <v>0</v>
      </c>
      <c r="G39" s="86">
        <f>SUM('1. Önk kiad.'!G39+'2.Hiv.kiad.'!G39+'3. sz.ovi kiad.'!G39)</f>
        <v>0</v>
      </c>
      <c r="H39" s="86">
        <f>SUM('1. Önk kiad.'!H39+'2.Hiv.kiad.'!H39+'3. sz.ovi kiad.'!H39)</f>
        <v>0</v>
      </c>
      <c r="I39" s="86">
        <f t="shared" si="1"/>
        <v>4600000</v>
      </c>
      <c r="J39" s="86">
        <f t="shared" si="1"/>
        <v>7112846</v>
      </c>
      <c r="K39" s="86">
        <f t="shared" si="1"/>
        <v>5115976</v>
      </c>
    </row>
    <row r="40" spans="1:11" ht="15">
      <c r="A40" s="90" t="s">
        <v>851</v>
      </c>
      <c r="B40" s="88" t="s">
        <v>539</v>
      </c>
      <c r="C40" s="86">
        <f>SUM('1. Önk kiad.'!C40+'2.Hiv.kiad.'!C40+'3. sz.ovi kiad.'!C40)</f>
        <v>48410432</v>
      </c>
      <c r="D40" s="86">
        <f>SUM('1. Önk kiad.'!D40+'2.Hiv.kiad.'!D40+'3. sz.ovi kiad.'!D40)</f>
        <v>51185432</v>
      </c>
      <c r="E40" s="86">
        <f>SUM('1. Önk kiad.'!E40+'2.Hiv.kiad.'!E40+'3. sz.ovi kiad.'!E40)</f>
        <v>48184669</v>
      </c>
      <c r="F40" s="86">
        <f>SUM('1. Önk kiad.'!F40+'2.Hiv.kiad.'!F40+'3. sz.ovi kiad.'!F40)</f>
        <v>0</v>
      </c>
      <c r="G40" s="86">
        <f>SUM('1. Önk kiad.'!G40+'2.Hiv.kiad.'!G40+'3. sz.ovi kiad.'!G40)</f>
        <v>0</v>
      </c>
      <c r="H40" s="86">
        <f>SUM('1. Önk kiad.'!H40+'2.Hiv.kiad.'!H40+'3. sz.ovi kiad.'!H40)</f>
        <v>0</v>
      </c>
      <c r="I40" s="86">
        <f t="shared" si="1"/>
        <v>48410432</v>
      </c>
      <c r="J40" s="86">
        <f t="shared" si="1"/>
        <v>51185432</v>
      </c>
      <c r="K40" s="86">
        <f t="shared" si="1"/>
        <v>48184669</v>
      </c>
    </row>
    <row r="41" spans="1:11" s="374" customFormat="1" ht="15">
      <c r="A41" s="95" t="s">
        <v>788</v>
      </c>
      <c r="B41" s="92" t="s">
        <v>540</v>
      </c>
      <c r="C41" s="86">
        <f>SUM('1. Önk kiad.'!C41+'2.Hiv.kiad.'!C41+'3. sz.ovi kiad.'!C41)</f>
        <v>112731251</v>
      </c>
      <c r="D41" s="86">
        <f>SUM('1. Önk kiad.'!D41+'2.Hiv.kiad.'!D41+'3. sz.ovi kiad.'!D41)</f>
        <v>128284097</v>
      </c>
      <c r="E41" s="86">
        <f>SUM('1. Önk kiad.'!E41+'2.Hiv.kiad.'!E41+'3. sz.ovi kiad.'!E41)</f>
        <v>119504388</v>
      </c>
      <c r="F41" s="86">
        <f>SUM('1. Önk kiad.'!F41+'2.Hiv.kiad.'!F41+'3. sz.ovi kiad.'!F41)</f>
        <v>0</v>
      </c>
      <c r="G41" s="86">
        <f>SUM('1. Önk kiad.'!G41+'2.Hiv.kiad.'!G41+'3. sz.ovi kiad.'!G41)</f>
        <v>0</v>
      </c>
      <c r="H41" s="86">
        <f>SUM('1. Önk kiad.'!H41+'2.Hiv.kiad.'!H41+'3. sz.ovi kiad.'!H41)</f>
        <v>0</v>
      </c>
      <c r="I41" s="86">
        <f t="shared" si="1"/>
        <v>112731251</v>
      </c>
      <c r="J41" s="86">
        <f t="shared" si="1"/>
        <v>128284097</v>
      </c>
      <c r="K41" s="86">
        <f t="shared" si="1"/>
        <v>119504388</v>
      </c>
    </row>
    <row r="42" spans="1:11" ht="15">
      <c r="A42" s="90" t="s">
        <v>541</v>
      </c>
      <c r="B42" s="88" t="s">
        <v>542</v>
      </c>
      <c r="C42" s="86">
        <f>SUM('1. Önk kiad.'!C42+'2.Hiv.kiad.'!C42+'3. sz.ovi kiad.'!C42)</f>
        <v>750000</v>
      </c>
      <c r="D42" s="86">
        <f>SUM('1. Önk kiad.'!D42+'2.Hiv.kiad.'!D42+'3. sz.ovi kiad.'!D42)</f>
        <v>1389295</v>
      </c>
      <c r="E42" s="86">
        <f>SUM('1. Önk kiad.'!E42+'2.Hiv.kiad.'!E42+'3. sz.ovi kiad.'!E42)</f>
        <v>953477</v>
      </c>
      <c r="F42" s="86">
        <f>SUM('1. Önk kiad.'!F42+'2.Hiv.kiad.'!F42+'3. sz.ovi kiad.'!F42)</f>
        <v>0</v>
      </c>
      <c r="G42" s="86">
        <f>SUM('1. Önk kiad.'!G42+'2.Hiv.kiad.'!G42+'3. sz.ovi kiad.'!G42)</f>
        <v>0</v>
      </c>
      <c r="H42" s="86">
        <f>SUM('1. Önk kiad.'!H42+'2.Hiv.kiad.'!H42+'3. sz.ovi kiad.'!H42)</f>
        <v>0</v>
      </c>
      <c r="I42" s="86">
        <f t="shared" si="1"/>
        <v>750000</v>
      </c>
      <c r="J42" s="86">
        <f t="shared" si="1"/>
        <v>1389295</v>
      </c>
      <c r="K42" s="86">
        <f t="shared" si="1"/>
        <v>953477</v>
      </c>
    </row>
    <row r="43" spans="1:11" ht="15">
      <c r="A43" s="90" t="s">
        <v>543</v>
      </c>
      <c r="B43" s="88" t="s">
        <v>544</v>
      </c>
      <c r="C43" s="86">
        <f>SUM('1. Önk kiad.'!C43+'2.Hiv.kiad.'!C43+'3. sz.ovi kiad.'!C43)</f>
        <v>3500000</v>
      </c>
      <c r="D43" s="86">
        <f>SUM('1. Önk kiad.'!D43+'2.Hiv.kiad.'!D43+'3. sz.ovi kiad.'!D43)</f>
        <v>3500000</v>
      </c>
      <c r="E43" s="86">
        <f>SUM('1. Önk kiad.'!E43+'2.Hiv.kiad.'!E43+'3. sz.ovi kiad.'!E43)</f>
        <v>3461759</v>
      </c>
      <c r="F43" s="86">
        <f>SUM('1. Önk kiad.'!F43+'2.Hiv.kiad.'!F43+'3. sz.ovi kiad.'!F43)</f>
        <v>0</v>
      </c>
      <c r="G43" s="86">
        <f>SUM('1. Önk kiad.'!G43+'2.Hiv.kiad.'!G43+'3. sz.ovi kiad.'!G43)</f>
        <v>0</v>
      </c>
      <c r="H43" s="86">
        <f>SUM('1. Önk kiad.'!H43+'2.Hiv.kiad.'!H43+'3. sz.ovi kiad.'!H43)</f>
        <v>0</v>
      </c>
      <c r="I43" s="86">
        <f t="shared" si="1"/>
        <v>3500000</v>
      </c>
      <c r="J43" s="86">
        <f t="shared" si="1"/>
        <v>3500000</v>
      </c>
      <c r="K43" s="86">
        <f t="shared" si="1"/>
        <v>3461759</v>
      </c>
    </row>
    <row r="44" spans="1:11" s="374" customFormat="1" ht="15">
      <c r="A44" s="95" t="s">
        <v>789</v>
      </c>
      <c r="B44" s="92" t="s">
        <v>545</v>
      </c>
      <c r="C44" s="86">
        <f>SUM('1. Önk kiad.'!C44+'2.Hiv.kiad.'!C44+'3. sz.ovi kiad.'!C44)</f>
        <v>4250000</v>
      </c>
      <c r="D44" s="86">
        <f>SUM('1. Önk kiad.'!D44+'2.Hiv.kiad.'!D44+'3. sz.ovi kiad.'!D44)</f>
        <v>4889295</v>
      </c>
      <c r="E44" s="86">
        <f>SUM('1. Önk kiad.'!E44+'2.Hiv.kiad.'!E44+'3. sz.ovi kiad.'!E44)</f>
        <v>4415236</v>
      </c>
      <c r="F44" s="86">
        <f>SUM('1. Önk kiad.'!F44+'2.Hiv.kiad.'!F44+'3. sz.ovi kiad.'!F44)</f>
        <v>0</v>
      </c>
      <c r="G44" s="86">
        <f>SUM('1. Önk kiad.'!G44+'2.Hiv.kiad.'!G44+'3. sz.ovi kiad.'!G44)</f>
        <v>0</v>
      </c>
      <c r="H44" s="86">
        <f>SUM('1. Önk kiad.'!H44+'2.Hiv.kiad.'!H44+'3. sz.ovi kiad.'!H44)</f>
        <v>0</v>
      </c>
      <c r="I44" s="86">
        <f t="shared" si="1"/>
        <v>4250000</v>
      </c>
      <c r="J44" s="86">
        <f t="shared" si="1"/>
        <v>4889295</v>
      </c>
      <c r="K44" s="86">
        <f t="shared" si="1"/>
        <v>4415236</v>
      </c>
    </row>
    <row r="45" spans="1:11" ht="15">
      <c r="A45" s="90" t="s">
        <v>546</v>
      </c>
      <c r="B45" s="88" t="s">
        <v>547</v>
      </c>
      <c r="C45" s="86">
        <f>SUM('1. Önk kiad.'!C45+'2.Hiv.kiad.'!C45+'3. sz.ovi kiad.'!C45)</f>
        <v>36506034</v>
      </c>
      <c r="D45" s="86">
        <f>SUM('1. Önk kiad.'!D45+'2.Hiv.kiad.'!D45+'3. sz.ovi kiad.'!D45)</f>
        <v>41356034</v>
      </c>
      <c r="E45" s="86">
        <f>SUM('1. Önk kiad.'!E45+'2.Hiv.kiad.'!E45+'3. sz.ovi kiad.'!E45)</f>
        <v>37764565</v>
      </c>
      <c r="F45" s="86">
        <f>SUM('1. Önk kiad.'!F45+'2.Hiv.kiad.'!F45+'3. sz.ovi kiad.'!F45)</f>
        <v>0</v>
      </c>
      <c r="G45" s="86">
        <f>SUM('1. Önk kiad.'!G45+'2.Hiv.kiad.'!G45+'3. sz.ovi kiad.'!G45)</f>
        <v>0</v>
      </c>
      <c r="H45" s="86">
        <f>SUM('1. Önk kiad.'!H45+'2.Hiv.kiad.'!H45+'3. sz.ovi kiad.'!H45)</f>
        <v>0</v>
      </c>
      <c r="I45" s="86">
        <f t="shared" si="1"/>
        <v>36506034</v>
      </c>
      <c r="J45" s="86">
        <f t="shared" si="1"/>
        <v>41356034</v>
      </c>
      <c r="K45" s="86">
        <f t="shared" si="1"/>
        <v>37764565</v>
      </c>
    </row>
    <row r="46" spans="1:11" ht="15">
      <c r="A46" s="90" t="s">
        <v>548</v>
      </c>
      <c r="B46" s="88" t="s">
        <v>549</v>
      </c>
      <c r="C46" s="86">
        <f>SUM('1. Önk kiad.'!C46+'2.Hiv.kiad.'!C46+'3. sz.ovi kiad.'!C46)</f>
        <v>0</v>
      </c>
      <c r="D46" s="86">
        <f>SUM('1. Önk kiad.'!D46+'2.Hiv.kiad.'!D46+'3. sz.ovi kiad.'!D46)</f>
        <v>19000000</v>
      </c>
      <c r="E46" s="86">
        <f>SUM('1. Önk kiad.'!E46+'2.Hiv.kiad.'!E46+'3. sz.ovi kiad.'!E46)</f>
        <v>18922890</v>
      </c>
      <c r="F46" s="86">
        <f>SUM('1. Önk kiad.'!F46+'2.Hiv.kiad.'!F46+'3. sz.ovi kiad.'!F46)</f>
        <v>0</v>
      </c>
      <c r="G46" s="86">
        <f>SUM('1. Önk kiad.'!G46+'2.Hiv.kiad.'!G46+'3. sz.ovi kiad.'!G46)</f>
        <v>0</v>
      </c>
      <c r="H46" s="86">
        <f>SUM('1. Önk kiad.'!H46+'2.Hiv.kiad.'!H46+'3. sz.ovi kiad.'!H46)</f>
        <v>0</v>
      </c>
      <c r="I46" s="86">
        <f t="shared" si="1"/>
        <v>0</v>
      </c>
      <c r="J46" s="86">
        <f t="shared" si="1"/>
        <v>19000000</v>
      </c>
      <c r="K46" s="86">
        <f t="shared" si="1"/>
        <v>18922890</v>
      </c>
    </row>
    <row r="47" spans="1:11" ht="15">
      <c r="A47" s="90" t="s">
        <v>852</v>
      </c>
      <c r="B47" s="88" t="s">
        <v>550</v>
      </c>
      <c r="C47" s="86">
        <f>SUM('1. Önk kiad.'!C47+'2.Hiv.kiad.'!C47+'3. sz.ovi kiad.'!C47)</f>
        <v>6194813</v>
      </c>
      <c r="D47" s="86">
        <f>SUM('1. Önk kiad.'!D47+'2.Hiv.kiad.'!D47+'3. sz.ovi kiad.'!D47)</f>
        <v>6195813</v>
      </c>
      <c r="E47" s="86">
        <f>SUM('1. Önk kiad.'!E47+'2.Hiv.kiad.'!E47+'3. sz.ovi kiad.'!E47)</f>
        <v>6195349</v>
      </c>
      <c r="F47" s="86">
        <f>SUM('1. Önk kiad.'!F47+'2.Hiv.kiad.'!F47+'3. sz.ovi kiad.'!F47)</f>
        <v>0</v>
      </c>
      <c r="G47" s="86">
        <f>SUM('1. Önk kiad.'!G47+'2.Hiv.kiad.'!G47+'3. sz.ovi kiad.'!G47)</f>
        <v>0</v>
      </c>
      <c r="H47" s="86">
        <f>SUM('1. Önk kiad.'!H47+'2.Hiv.kiad.'!H47+'3. sz.ovi kiad.'!H47)</f>
        <v>0</v>
      </c>
      <c r="I47" s="86">
        <f t="shared" si="1"/>
        <v>6194813</v>
      </c>
      <c r="J47" s="86">
        <f t="shared" si="1"/>
        <v>6195813</v>
      </c>
      <c r="K47" s="86">
        <f t="shared" si="1"/>
        <v>6195349</v>
      </c>
    </row>
    <row r="48" spans="1:11" ht="15">
      <c r="A48" s="90" t="s">
        <v>853</v>
      </c>
      <c r="B48" s="88" t="s">
        <v>551</v>
      </c>
      <c r="C48" s="86">
        <f>SUM('1. Önk kiad.'!C48+'2.Hiv.kiad.'!C48+'3. sz.ovi kiad.'!C48)</f>
        <v>0</v>
      </c>
      <c r="D48" s="86">
        <f>SUM('1. Önk kiad.'!D48+'2.Hiv.kiad.'!D48+'3. sz.ovi kiad.'!D48)</f>
        <v>0</v>
      </c>
      <c r="E48" s="86">
        <f>SUM('1. Önk kiad.'!E48+'2.Hiv.kiad.'!E48+'3. sz.ovi kiad.'!E48)</f>
        <v>0</v>
      </c>
      <c r="F48" s="86">
        <f>SUM('1. Önk kiad.'!F48+'2.Hiv.kiad.'!F48+'3. sz.ovi kiad.'!F48)</f>
        <v>0</v>
      </c>
      <c r="G48" s="86">
        <f>SUM('1. Önk kiad.'!G48+'2.Hiv.kiad.'!G48+'3. sz.ovi kiad.'!G48)</f>
        <v>0</v>
      </c>
      <c r="H48" s="86">
        <f>SUM('1. Önk kiad.'!H48+'2.Hiv.kiad.'!H48+'3. sz.ovi kiad.'!H48)</f>
        <v>0</v>
      </c>
      <c r="I48" s="86">
        <f t="shared" si="1"/>
        <v>0</v>
      </c>
      <c r="J48" s="86">
        <f t="shared" si="1"/>
        <v>0</v>
      </c>
      <c r="K48" s="86">
        <f t="shared" si="1"/>
        <v>0</v>
      </c>
    </row>
    <row r="49" spans="1:11" ht="15">
      <c r="A49" s="90" t="s">
        <v>552</v>
      </c>
      <c r="B49" s="88" t="s">
        <v>553</v>
      </c>
      <c r="C49" s="86">
        <f>SUM('1. Önk kiad.'!C49+'2.Hiv.kiad.'!C49+'3. sz.ovi kiad.'!C49)</f>
        <v>3550000</v>
      </c>
      <c r="D49" s="86">
        <f>SUM('1. Önk kiad.'!D49+'2.Hiv.kiad.'!D49+'3. sz.ovi kiad.'!D49)</f>
        <v>3530000</v>
      </c>
      <c r="E49" s="86">
        <f>SUM('1. Önk kiad.'!E49+'2.Hiv.kiad.'!E49+'3. sz.ovi kiad.'!E49)</f>
        <v>2444637</v>
      </c>
      <c r="F49" s="86">
        <f>SUM('1. Önk kiad.'!F49+'2.Hiv.kiad.'!F49+'3. sz.ovi kiad.'!F49)</f>
        <v>0</v>
      </c>
      <c r="G49" s="86">
        <f>SUM('1. Önk kiad.'!G49+'2.Hiv.kiad.'!G49+'3. sz.ovi kiad.'!G49)</f>
        <v>0</v>
      </c>
      <c r="H49" s="86">
        <f>SUM('1. Önk kiad.'!H49+'2.Hiv.kiad.'!H49+'3. sz.ovi kiad.'!H49)</f>
        <v>0</v>
      </c>
      <c r="I49" s="86">
        <f t="shared" si="1"/>
        <v>3550000</v>
      </c>
      <c r="J49" s="86">
        <f t="shared" si="1"/>
        <v>3530000</v>
      </c>
      <c r="K49" s="86">
        <f t="shared" si="1"/>
        <v>2444637</v>
      </c>
    </row>
    <row r="50" spans="1:11" s="374" customFormat="1" ht="15">
      <c r="A50" s="95" t="s">
        <v>790</v>
      </c>
      <c r="B50" s="92" t="s">
        <v>554</v>
      </c>
      <c r="C50" s="86">
        <f>SUM('1. Önk kiad.'!C50+'2.Hiv.kiad.'!C50+'3. sz.ovi kiad.'!C50)</f>
        <v>46250847</v>
      </c>
      <c r="D50" s="86">
        <f>SUM('1. Önk kiad.'!D50+'2.Hiv.kiad.'!D50+'3. sz.ovi kiad.'!D50)</f>
        <v>70081847</v>
      </c>
      <c r="E50" s="86">
        <f>SUM('1. Önk kiad.'!E50+'2.Hiv.kiad.'!E50+'3. sz.ovi kiad.'!E50)</f>
        <v>65327441</v>
      </c>
      <c r="F50" s="86">
        <f>SUM('1. Önk kiad.'!F50+'2.Hiv.kiad.'!F50+'3. sz.ovi kiad.'!F50)</f>
        <v>0</v>
      </c>
      <c r="G50" s="86">
        <f>SUM('1. Önk kiad.'!G50+'2.Hiv.kiad.'!G50+'3. sz.ovi kiad.'!G50)</f>
        <v>0</v>
      </c>
      <c r="H50" s="86">
        <f>SUM('1. Önk kiad.'!H50+'2.Hiv.kiad.'!H50+'3. sz.ovi kiad.'!H50)</f>
        <v>0</v>
      </c>
      <c r="I50" s="86">
        <f t="shared" si="1"/>
        <v>46250847</v>
      </c>
      <c r="J50" s="86">
        <f t="shared" si="1"/>
        <v>70081847</v>
      </c>
      <c r="K50" s="86">
        <f t="shared" si="1"/>
        <v>65327441</v>
      </c>
    </row>
    <row r="51" spans="1:11" s="374" customFormat="1" ht="15">
      <c r="A51" s="95" t="s">
        <v>791</v>
      </c>
      <c r="B51" s="92" t="s">
        <v>555</v>
      </c>
      <c r="C51" s="86">
        <f>SUM('1. Önk kiad.'!C51+'2.Hiv.kiad.'!C51+'3. sz.ovi kiad.'!C51)</f>
        <v>221721291</v>
      </c>
      <c r="D51" s="86">
        <f>SUM('1. Önk kiad.'!D51+'2.Hiv.kiad.'!D51+'3. sz.ovi kiad.'!D51)</f>
        <v>273291432</v>
      </c>
      <c r="E51" s="86">
        <f>SUM('1. Önk kiad.'!E51+'2.Hiv.kiad.'!E51+'3. sz.ovi kiad.'!E51)</f>
        <v>246645956</v>
      </c>
      <c r="F51" s="86">
        <f>SUM('1. Önk kiad.'!F51+'2.Hiv.kiad.'!F51+'3. sz.ovi kiad.'!F51)</f>
        <v>0</v>
      </c>
      <c r="G51" s="86">
        <f>SUM('1. Önk kiad.'!G51+'2.Hiv.kiad.'!G51+'3. sz.ovi kiad.'!G51)</f>
        <v>0</v>
      </c>
      <c r="H51" s="86">
        <f>SUM('1. Önk kiad.'!H51+'2.Hiv.kiad.'!H51+'3. sz.ovi kiad.'!H51)</f>
        <v>0</v>
      </c>
      <c r="I51" s="86">
        <f t="shared" si="1"/>
        <v>221721291</v>
      </c>
      <c r="J51" s="86">
        <f t="shared" si="1"/>
        <v>273291432</v>
      </c>
      <c r="K51" s="86">
        <f t="shared" si="1"/>
        <v>246645956</v>
      </c>
    </row>
    <row r="52" spans="1:11" ht="15">
      <c r="A52" s="41" t="s">
        <v>556</v>
      </c>
      <c r="B52" s="88" t="s">
        <v>557</v>
      </c>
      <c r="C52" s="86">
        <f>SUM('1. Önk kiad.'!C52+'2.Hiv.kiad.'!C52+'3. sz.ovi kiad.'!C52)</f>
        <v>0</v>
      </c>
      <c r="D52" s="86">
        <f>SUM('1. Önk kiad.'!D52+'2.Hiv.kiad.'!D52+'3. sz.ovi kiad.'!D52)</f>
        <v>0</v>
      </c>
      <c r="E52" s="86">
        <f>SUM('1. Önk kiad.'!E52+'2.Hiv.kiad.'!E52+'3. sz.ovi kiad.'!E52)</f>
        <v>0</v>
      </c>
      <c r="F52" s="86">
        <f>SUM('1. Önk kiad.'!F52+'2.Hiv.kiad.'!F52+'3. sz.ovi kiad.'!F52)</f>
        <v>0</v>
      </c>
      <c r="G52" s="86">
        <f>SUM('1. Önk kiad.'!G52+'2.Hiv.kiad.'!G52+'3. sz.ovi kiad.'!G52)</f>
        <v>0</v>
      </c>
      <c r="H52" s="86">
        <f>SUM('1. Önk kiad.'!H52+'2.Hiv.kiad.'!H52+'3. sz.ovi kiad.'!H52)</f>
        <v>0</v>
      </c>
      <c r="I52" s="86">
        <f t="shared" si="1"/>
        <v>0</v>
      </c>
      <c r="J52" s="86">
        <f t="shared" si="1"/>
        <v>0</v>
      </c>
      <c r="K52" s="86">
        <f t="shared" si="1"/>
        <v>0</v>
      </c>
    </row>
    <row r="53" spans="1:11" ht="15">
      <c r="A53" s="41" t="s">
        <v>792</v>
      </c>
      <c r="B53" s="88" t="s">
        <v>558</v>
      </c>
      <c r="C53" s="86">
        <f>SUM('1. Önk kiad.'!C53+'2.Hiv.kiad.'!C53+'3. sz.ovi kiad.'!C53)</f>
        <v>0</v>
      </c>
      <c r="D53" s="86">
        <f>SUM('1. Önk kiad.'!D53+'2.Hiv.kiad.'!D53+'3. sz.ovi kiad.'!D53)</f>
        <v>452500</v>
      </c>
      <c r="E53" s="86">
        <f>SUM('1. Önk kiad.'!E53+'2.Hiv.kiad.'!E53+'3. sz.ovi kiad.'!E53)</f>
        <v>452500</v>
      </c>
      <c r="F53" s="86">
        <f>SUM('1. Önk kiad.'!F53+'2.Hiv.kiad.'!F53+'3. sz.ovi kiad.'!F53)</f>
        <v>0</v>
      </c>
      <c r="G53" s="86">
        <f>SUM('1. Önk kiad.'!G53+'2.Hiv.kiad.'!G53+'3. sz.ovi kiad.'!G53)</f>
        <v>0</v>
      </c>
      <c r="H53" s="86">
        <f>SUM('1. Önk kiad.'!H53+'2.Hiv.kiad.'!H53+'3. sz.ovi kiad.'!H53)</f>
        <v>0</v>
      </c>
      <c r="I53" s="86">
        <f t="shared" si="1"/>
        <v>0</v>
      </c>
      <c r="J53" s="86">
        <f t="shared" si="1"/>
        <v>452500</v>
      </c>
      <c r="K53" s="86">
        <f t="shared" si="1"/>
        <v>452500</v>
      </c>
    </row>
    <row r="54" spans="1:11" ht="15">
      <c r="A54" s="98" t="s">
        <v>854</v>
      </c>
      <c r="B54" s="88" t="s">
        <v>559</v>
      </c>
      <c r="C54" s="86">
        <f>SUM('1. Önk kiad.'!C54+'2.Hiv.kiad.'!C54+'3. sz.ovi kiad.'!C54)</f>
        <v>0</v>
      </c>
      <c r="D54" s="86">
        <f>SUM('1. Önk kiad.'!D54+'2.Hiv.kiad.'!D54+'3. sz.ovi kiad.'!D54)</f>
        <v>0</v>
      </c>
      <c r="E54" s="86">
        <f>SUM('1. Önk kiad.'!E54+'2.Hiv.kiad.'!E54+'3. sz.ovi kiad.'!E54)</f>
        <v>0</v>
      </c>
      <c r="F54" s="86">
        <f>SUM('1. Önk kiad.'!F54+'2.Hiv.kiad.'!F54+'3. sz.ovi kiad.'!F54)</f>
        <v>0</v>
      </c>
      <c r="G54" s="86">
        <f>SUM('1. Önk kiad.'!G54+'2.Hiv.kiad.'!G54+'3. sz.ovi kiad.'!G54)</f>
        <v>0</v>
      </c>
      <c r="H54" s="86">
        <f>SUM('1. Önk kiad.'!H54+'2.Hiv.kiad.'!H54+'3. sz.ovi kiad.'!H54)</f>
        <v>0</v>
      </c>
      <c r="I54" s="86">
        <f t="shared" si="1"/>
        <v>0</v>
      </c>
      <c r="J54" s="86">
        <f t="shared" si="1"/>
        <v>0</v>
      </c>
      <c r="K54" s="86">
        <f t="shared" si="1"/>
        <v>0</v>
      </c>
    </row>
    <row r="55" spans="1:11" ht="15">
      <c r="A55" s="98" t="s">
        <v>855</v>
      </c>
      <c r="B55" s="88" t="s">
        <v>560</v>
      </c>
      <c r="C55" s="86">
        <f>SUM('1. Önk kiad.'!C55+'2.Hiv.kiad.'!C55+'3. sz.ovi kiad.'!C55)</f>
        <v>0</v>
      </c>
      <c r="D55" s="86">
        <f>SUM('1. Önk kiad.'!D55+'2.Hiv.kiad.'!D55+'3. sz.ovi kiad.'!D55)</f>
        <v>0</v>
      </c>
      <c r="E55" s="86">
        <f>SUM('1. Önk kiad.'!E55+'2.Hiv.kiad.'!E55+'3. sz.ovi kiad.'!E55)</f>
        <v>0</v>
      </c>
      <c r="F55" s="86">
        <f>SUM('1. Önk kiad.'!F55+'2.Hiv.kiad.'!F55+'3. sz.ovi kiad.'!F55)</f>
        <v>0</v>
      </c>
      <c r="G55" s="86">
        <f>SUM('1. Önk kiad.'!G55+'2.Hiv.kiad.'!G55+'3. sz.ovi kiad.'!G55)</f>
        <v>0</v>
      </c>
      <c r="H55" s="86">
        <f>SUM('1. Önk kiad.'!H55+'2.Hiv.kiad.'!H55+'3. sz.ovi kiad.'!H55)</f>
        <v>0</v>
      </c>
      <c r="I55" s="86">
        <f t="shared" si="1"/>
        <v>0</v>
      </c>
      <c r="J55" s="86">
        <f t="shared" si="1"/>
        <v>0</v>
      </c>
      <c r="K55" s="86">
        <f t="shared" si="1"/>
        <v>0</v>
      </c>
    </row>
    <row r="56" spans="1:11" ht="15">
      <c r="A56" s="98" t="s">
        <v>856</v>
      </c>
      <c r="B56" s="88" t="s">
        <v>561</v>
      </c>
      <c r="C56" s="86">
        <f>SUM('1. Önk kiad.'!C56+'2.Hiv.kiad.'!C56+'3. sz.ovi kiad.'!C56)</f>
        <v>0</v>
      </c>
      <c r="D56" s="86">
        <f>SUM('1. Önk kiad.'!D56+'2.Hiv.kiad.'!D56+'3. sz.ovi kiad.'!D56)</f>
        <v>0</v>
      </c>
      <c r="E56" s="86">
        <f>SUM('1. Önk kiad.'!E56+'2.Hiv.kiad.'!E56+'3. sz.ovi kiad.'!E56)</f>
        <v>0</v>
      </c>
      <c r="F56" s="86">
        <f>SUM('1. Önk kiad.'!F56+'2.Hiv.kiad.'!F56+'3. sz.ovi kiad.'!F56)</f>
        <v>0</v>
      </c>
      <c r="G56" s="86">
        <f>SUM('1. Önk kiad.'!G56+'2.Hiv.kiad.'!G56+'3. sz.ovi kiad.'!G56)</f>
        <v>0</v>
      </c>
      <c r="H56" s="86">
        <f>SUM('1. Önk kiad.'!H56+'2.Hiv.kiad.'!H56+'3. sz.ovi kiad.'!H56)</f>
        <v>0</v>
      </c>
      <c r="I56" s="86">
        <f t="shared" si="1"/>
        <v>0</v>
      </c>
      <c r="J56" s="86">
        <f t="shared" si="1"/>
        <v>0</v>
      </c>
      <c r="K56" s="86">
        <f t="shared" si="1"/>
        <v>0</v>
      </c>
    </row>
    <row r="57" spans="1:11" ht="15">
      <c r="A57" s="41" t="s">
        <v>857</v>
      </c>
      <c r="B57" s="88" t="s">
        <v>562</v>
      </c>
      <c r="C57" s="86">
        <f>SUM('1. Önk kiad.'!C57+'2.Hiv.kiad.'!C57+'3. sz.ovi kiad.'!C57)</f>
        <v>0</v>
      </c>
      <c r="D57" s="86">
        <f>SUM('1. Önk kiad.'!D57+'2.Hiv.kiad.'!D57+'3. sz.ovi kiad.'!D57)</f>
        <v>0</v>
      </c>
      <c r="E57" s="86">
        <f>SUM('1. Önk kiad.'!E57+'2.Hiv.kiad.'!E57+'3. sz.ovi kiad.'!E57)</f>
        <v>0</v>
      </c>
      <c r="F57" s="86">
        <f>SUM('1. Önk kiad.'!F57+'2.Hiv.kiad.'!F57+'3. sz.ovi kiad.'!F57)</f>
        <v>0</v>
      </c>
      <c r="G57" s="86">
        <f>SUM('1. Önk kiad.'!G57+'2.Hiv.kiad.'!G57+'3. sz.ovi kiad.'!G57)</f>
        <v>0</v>
      </c>
      <c r="H57" s="86">
        <f>SUM('1. Önk kiad.'!H57+'2.Hiv.kiad.'!H57+'3. sz.ovi kiad.'!H57)</f>
        <v>0</v>
      </c>
      <c r="I57" s="86">
        <f t="shared" si="1"/>
        <v>0</v>
      </c>
      <c r="J57" s="86">
        <f t="shared" si="1"/>
        <v>0</v>
      </c>
      <c r="K57" s="86">
        <f t="shared" si="1"/>
        <v>0</v>
      </c>
    </row>
    <row r="58" spans="1:11" ht="15">
      <c r="A58" s="41" t="s">
        <v>858</v>
      </c>
      <c r="B58" s="88" t="s">
        <v>563</v>
      </c>
      <c r="C58" s="86">
        <f>SUM('1. Önk kiad.'!C58+'2.Hiv.kiad.'!C58+'3. sz.ovi kiad.'!C58)</f>
        <v>0</v>
      </c>
      <c r="D58" s="86">
        <f>SUM('1. Önk kiad.'!D58+'2.Hiv.kiad.'!D58+'3. sz.ovi kiad.'!D58)</f>
        <v>0</v>
      </c>
      <c r="E58" s="86">
        <f>SUM('1. Önk kiad.'!E58+'2.Hiv.kiad.'!E58+'3. sz.ovi kiad.'!E58)</f>
        <v>0</v>
      </c>
      <c r="F58" s="86">
        <f>SUM('1. Önk kiad.'!F58+'2.Hiv.kiad.'!F58+'3. sz.ovi kiad.'!F58)</f>
        <v>0</v>
      </c>
      <c r="G58" s="86">
        <f>SUM('1. Önk kiad.'!G58+'2.Hiv.kiad.'!G58+'3. sz.ovi kiad.'!G58)</f>
        <v>0</v>
      </c>
      <c r="H58" s="86">
        <f>SUM('1. Önk kiad.'!H58+'2.Hiv.kiad.'!H58+'3. sz.ovi kiad.'!H58)</f>
        <v>0</v>
      </c>
      <c r="I58" s="86">
        <f t="shared" si="1"/>
        <v>0</v>
      </c>
      <c r="J58" s="86">
        <f t="shared" si="1"/>
        <v>0</v>
      </c>
      <c r="K58" s="86">
        <f t="shared" si="1"/>
        <v>0</v>
      </c>
    </row>
    <row r="59" spans="1:11" ht="15">
      <c r="A59" s="41" t="s">
        <v>859</v>
      </c>
      <c r="B59" s="88" t="s">
        <v>564</v>
      </c>
      <c r="C59" s="86">
        <f>SUM('1. Önk kiad.'!C59+'2.Hiv.kiad.'!C59+'3. sz.ovi kiad.'!C59)</f>
        <v>34513000</v>
      </c>
      <c r="D59" s="86">
        <f>SUM('1. Önk kiad.'!D59+'2.Hiv.kiad.'!D59+'3. sz.ovi kiad.'!D59)</f>
        <v>34513000</v>
      </c>
      <c r="E59" s="86">
        <f>SUM('1. Önk kiad.'!E59+'2.Hiv.kiad.'!E59+'3. sz.ovi kiad.'!E59)</f>
        <v>29200394</v>
      </c>
      <c r="F59" s="86">
        <f>SUM('1. Önk kiad.'!F59+'2.Hiv.kiad.'!F59+'3. sz.ovi kiad.'!F59)</f>
        <v>0</v>
      </c>
      <c r="G59" s="86">
        <f>SUM('1. Önk kiad.'!G59+'2.Hiv.kiad.'!G59+'3. sz.ovi kiad.'!G59)</f>
        <v>0</v>
      </c>
      <c r="H59" s="86">
        <f>SUM('1. Önk kiad.'!H59+'2.Hiv.kiad.'!H59+'3. sz.ovi kiad.'!H59)</f>
        <v>0</v>
      </c>
      <c r="I59" s="86">
        <f t="shared" si="1"/>
        <v>34513000</v>
      </c>
      <c r="J59" s="86">
        <f t="shared" si="1"/>
        <v>34513000</v>
      </c>
      <c r="K59" s="86">
        <f t="shared" si="1"/>
        <v>29200394</v>
      </c>
    </row>
    <row r="60" spans="1:11" s="374" customFormat="1" ht="15">
      <c r="A60" s="40" t="s">
        <v>821</v>
      </c>
      <c r="B60" s="92" t="s">
        <v>565</v>
      </c>
      <c r="C60" s="86">
        <f>SUM('1. Önk kiad.'!C60+'2.Hiv.kiad.'!C60+'3. sz.ovi kiad.'!C60)</f>
        <v>34513000</v>
      </c>
      <c r="D60" s="86">
        <f>SUM('1. Önk kiad.'!D60+'2.Hiv.kiad.'!D60+'3. sz.ovi kiad.'!D60)</f>
        <v>34965500</v>
      </c>
      <c r="E60" s="86">
        <f>SUM('1. Önk kiad.'!E60+'2.Hiv.kiad.'!E60+'3. sz.ovi kiad.'!E60)</f>
        <v>29652894</v>
      </c>
      <c r="F60" s="86">
        <f>SUM('1. Önk kiad.'!F60+'2.Hiv.kiad.'!F60+'3. sz.ovi kiad.'!F60)</f>
        <v>0</v>
      </c>
      <c r="G60" s="86">
        <f>SUM('1. Önk kiad.'!G60+'2.Hiv.kiad.'!G60+'3. sz.ovi kiad.'!G60)</f>
        <v>0</v>
      </c>
      <c r="H60" s="86">
        <f>SUM('1. Önk kiad.'!H60+'2.Hiv.kiad.'!H60+'3. sz.ovi kiad.'!H60)</f>
        <v>0</v>
      </c>
      <c r="I60" s="86">
        <f t="shared" si="1"/>
        <v>34513000</v>
      </c>
      <c r="J60" s="86">
        <f t="shared" si="1"/>
        <v>34965500</v>
      </c>
      <c r="K60" s="86">
        <f t="shared" si="1"/>
        <v>29652894</v>
      </c>
    </row>
    <row r="61" spans="1:11" ht="15">
      <c r="A61" s="116" t="s">
        <v>860</v>
      </c>
      <c r="B61" s="88" t="s">
        <v>566</v>
      </c>
      <c r="C61" s="86">
        <f>SUM('1. Önk kiad.'!C61+'2.Hiv.kiad.'!C61+'3. sz.ovi kiad.'!C61)</f>
        <v>0</v>
      </c>
      <c r="D61" s="86">
        <f>SUM('1. Önk kiad.'!D61+'2.Hiv.kiad.'!D61+'3. sz.ovi kiad.'!D61)</f>
        <v>0</v>
      </c>
      <c r="E61" s="86">
        <f>SUM('1. Önk kiad.'!E61+'2.Hiv.kiad.'!E61+'3. sz.ovi kiad.'!E61)</f>
        <v>0</v>
      </c>
      <c r="F61" s="86">
        <f>SUM('1. Önk kiad.'!F61+'2.Hiv.kiad.'!F61+'3. sz.ovi kiad.'!F61)</f>
        <v>0</v>
      </c>
      <c r="G61" s="86">
        <f>SUM('1. Önk kiad.'!G61+'2.Hiv.kiad.'!G61+'3. sz.ovi kiad.'!G61)</f>
        <v>0</v>
      </c>
      <c r="H61" s="86">
        <f>SUM('1. Önk kiad.'!H61+'2.Hiv.kiad.'!H61+'3. sz.ovi kiad.'!H61)</f>
        <v>0</v>
      </c>
      <c r="I61" s="86">
        <f t="shared" si="1"/>
        <v>0</v>
      </c>
      <c r="J61" s="86">
        <f t="shared" si="1"/>
        <v>0</v>
      </c>
      <c r="K61" s="86">
        <f t="shared" si="1"/>
        <v>0</v>
      </c>
    </row>
    <row r="62" spans="1:11" ht="15">
      <c r="A62" s="99" t="s">
        <v>567</v>
      </c>
      <c r="B62" s="88" t="s">
        <v>568</v>
      </c>
      <c r="C62" s="86">
        <f>SUM('1. Önk kiad.'!C62+'2.Hiv.kiad.'!C62+'3. sz.ovi kiad.'!C62)</f>
        <v>0</v>
      </c>
      <c r="D62" s="86">
        <f>SUM('1. Önk kiad.'!D62+'2.Hiv.kiad.'!D62+'3. sz.ovi kiad.'!D62)</f>
        <v>1452846</v>
      </c>
      <c r="E62" s="86">
        <f>SUM('1. Önk kiad.'!E62+'2.Hiv.kiad.'!E62+'3. sz.ovi kiad.'!E62)</f>
        <v>1452846</v>
      </c>
      <c r="F62" s="86">
        <f>SUM('1. Önk kiad.'!F62+'2.Hiv.kiad.'!F62+'3. sz.ovi kiad.'!F62)</f>
        <v>0</v>
      </c>
      <c r="G62" s="86">
        <f>SUM('1. Önk kiad.'!G62+'2.Hiv.kiad.'!G62+'3. sz.ovi kiad.'!G62)</f>
        <v>0</v>
      </c>
      <c r="H62" s="86">
        <f>SUM('1. Önk kiad.'!H62+'2.Hiv.kiad.'!H62+'3. sz.ovi kiad.'!H62)</f>
        <v>0</v>
      </c>
      <c r="I62" s="86">
        <f t="shared" si="1"/>
        <v>0</v>
      </c>
      <c r="J62" s="86">
        <f t="shared" si="1"/>
        <v>1452846</v>
      </c>
      <c r="K62" s="86">
        <f t="shared" si="1"/>
        <v>1452846</v>
      </c>
    </row>
    <row r="63" spans="1:11" ht="30.75">
      <c r="A63" s="99" t="s">
        <v>569</v>
      </c>
      <c r="B63" s="88" t="s">
        <v>570</v>
      </c>
      <c r="C63" s="86">
        <f>SUM('1. Önk kiad.'!C63+'2.Hiv.kiad.'!C63+'3. sz.ovi kiad.'!C63)</f>
        <v>0</v>
      </c>
      <c r="D63" s="86">
        <f>SUM('1. Önk kiad.'!D63+'2.Hiv.kiad.'!D63+'3. sz.ovi kiad.'!D63)</f>
        <v>0</v>
      </c>
      <c r="E63" s="86">
        <f>SUM('1. Önk kiad.'!E63+'2.Hiv.kiad.'!E63+'3. sz.ovi kiad.'!E63)</f>
        <v>0</v>
      </c>
      <c r="F63" s="86">
        <f>SUM('1. Önk kiad.'!F63+'2.Hiv.kiad.'!F63+'3. sz.ovi kiad.'!F63)</f>
        <v>0</v>
      </c>
      <c r="G63" s="86">
        <f>SUM('1. Önk kiad.'!G63+'2.Hiv.kiad.'!G63+'3. sz.ovi kiad.'!G63)</f>
        <v>0</v>
      </c>
      <c r="H63" s="86">
        <f>SUM('1. Önk kiad.'!H63+'2.Hiv.kiad.'!H63+'3. sz.ovi kiad.'!H63)</f>
        <v>0</v>
      </c>
      <c r="I63" s="86">
        <f t="shared" si="1"/>
        <v>0</v>
      </c>
      <c r="J63" s="86">
        <f t="shared" si="1"/>
        <v>0</v>
      </c>
      <c r="K63" s="86">
        <f t="shared" si="1"/>
        <v>0</v>
      </c>
    </row>
    <row r="64" spans="1:11" ht="30.75">
      <c r="A64" s="99" t="s">
        <v>822</v>
      </c>
      <c r="B64" s="88" t="s">
        <v>571</v>
      </c>
      <c r="C64" s="86">
        <f>SUM('1. Önk kiad.'!C64+'2.Hiv.kiad.'!C64+'3. sz.ovi kiad.'!C64)</f>
        <v>0</v>
      </c>
      <c r="D64" s="86">
        <f>SUM('1. Önk kiad.'!D64+'2.Hiv.kiad.'!D64+'3. sz.ovi kiad.'!D64)</f>
        <v>0</v>
      </c>
      <c r="E64" s="86">
        <f>SUM('1. Önk kiad.'!E64+'2.Hiv.kiad.'!E64+'3. sz.ovi kiad.'!E64)</f>
        <v>0</v>
      </c>
      <c r="F64" s="86">
        <f>SUM('1. Önk kiad.'!F64+'2.Hiv.kiad.'!F64+'3. sz.ovi kiad.'!F64)</f>
        <v>0</v>
      </c>
      <c r="G64" s="86">
        <f>SUM('1. Önk kiad.'!G64+'2.Hiv.kiad.'!G64+'3. sz.ovi kiad.'!G64)</f>
        <v>0</v>
      </c>
      <c r="H64" s="86">
        <f>SUM('1. Önk kiad.'!H64+'2.Hiv.kiad.'!H64+'3. sz.ovi kiad.'!H64)</f>
        <v>0</v>
      </c>
      <c r="I64" s="86">
        <f t="shared" si="1"/>
        <v>0</v>
      </c>
      <c r="J64" s="86">
        <f t="shared" si="1"/>
        <v>0</v>
      </c>
      <c r="K64" s="86">
        <f t="shared" si="1"/>
        <v>0</v>
      </c>
    </row>
    <row r="65" spans="1:11" ht="30.75">
      <c r="A65" s="99" t="s">
        <v>861</v>
      </c>
      <c r="B65" s="88" t="s">
        <v>572</v>
      </c>
      <c r="C65" s="86">
        <f>SUM('1. Önk kiad.'!C65+'2.Hiv.kiad.'!C65+'3. sz.ovi kiad.'!C65)</f>
        <v>0</v>
      </c>
      <c r="D65" s="86">
        <f>SUM('1. Önk kiad.'!D65+'2.Hiv.kiad.'!D65+'3. sz.ovi kiad.'!D65)</f>
        <v>0</v>
      </c>
      <c r="E65" s="86">
        <f>SUM('1. Önk kiad.'!E65+'2.Hiv.kiad.'!E65+'3. sz.ovi kiad.'!E65)</f>
        <v>0</v>
      </c>
      <c r="F65" s="86">
        <f>SUM('1. Önk kiad.'!F65+'2.Hiv.kiad.'!F65+'3. sz.ovi kiad.'!F65)</f>
        <v>0</v>
      </c>
      <c r="G65" s="86">
        <f>SUM('1. Önk kiad.'!G65+'2.Hiv.kiad.'!G65+'3. sz.ovi kiad.'!G65)</f>
        <v>0</v>
      </c>
      <c r="H65" s="86">
        <f>SUM('1. Önk kiad.'!H65+'2.Hiv.kiad.'!H65+'3. sz.ovi kiad.'!H65)</f>
        <v>0</v>
      </c>
      <c r="I65" s="86">
        <f t="shared" si="1"/>
        <v>0</v>
      </c>
      <c r="J65" s="86">
        <f t="shared" si="1"/>
        <v>0</v>
      </c>
      <c r="K65" s="86">
        <f t="shared" si="1"/>
        <v>0</v>
      </c>
    </row>
    <row r="66" spans="1:11" ht="15">
      <c r="A66" s="99" t="s">
        <v>824</v>
      </c>
      <c r="B66" s="88" t="s">
        <v>573</v>
      </c>
      <c r="C66" s="86">
        <f>SUM('1. Önk kiad.'!C66+'2.Hiv.kiad.'!C66+'3. sz.ovi kiad.'!C66)</f>
        <v>2000000</v>
      </c>
      <c r="D66" s="86">
        <f>SUM('1. Önk kiad.'!D66+'2.Hiv.kiad.'!D66+'3. sz.ovi kiad.'!D66)</f>
        <v>2000000</v>
      </c>
      <c r="E66" s="86">
        <f>SUM('1. Önk kiad.'!E66+'2.Hiv.kiad.'!E66+'3. sz.ovi kiad.'!E66)</f>
        <v>0</v>
      </c>
      <c r="F66" s="86">
        <f>SUM('1. Önk kiad.'!F66+'2.Hiv.kiad.'!F66+'3. sz.ovi kiad.'!F66)</f>
        <v>0</v>
      </c>
      <c r="G66" s="86">
        <f>SUM('1. Önk kiad.'!G66+'2.Hiv.kiad.'!G66+'3. sz.ovi kiad.'!G66)</f>
        <v>0</v>
      </c>
      <c r="H66" s="86">
        <f>SUM('1. Önk kiad.'!H66+'2.Hiv.kiad.'!H66+'3. sz.ovi kiad.'!H66)</f>
        <v>0</v>
      </c>
      <c r="I66" s="86">
        <f t="shared" si="1"/>
        <v>2000000</v>
      </c>
      <c r="J66" s="86">
        <f t="shared" si="1"/>
        <v>2000000</v>
      </c>
      <c r="K66" s="86">
        <f t="shared" si="1"/>
        <v>0</v>
      </c>
    </row>
    <row r="67" spans="1:11" ht="30.75">
      <c r="A67" s="99" t="s">
        <v>862</v>
      </c>
      <c r="B67" s="88" t="s">
        <v>574</v>
      </c>
      <c r="C67" s="86">
        <f>SUM('1. Önk kiad.'!C67+'2.Hiv.kiad.'!C67+'3. sz.ovi kiad.'!C67)</f>
        <v>0</v>
      </c>
      <c r="D67" s="86">
        <f>SUM('1. Önk kiad.'!D67+'2.Hiv.kiad.'!D67+'3. sz.ovi kiad.'!D67)</f>
        <v>0</v>
      </c>
      <c r="E67" s="86">
        <f>SUM('1. Önk kiad.'!E67+'2.Hiv.kiad.'!E67+'3. sz.ovi kiad.'!E67)</f>
        <v>0</v>
      </c>
      <c r="F67" s="86">
        <f>SUM('1. Önk kiad.'!F67+'2.Hiv.kiad.'!F67+'3. sz.ovi kiad.'!F67)</f>
        <v>0</v>
      </c>
      <c r="G67" s="86">
        <f>SUM('1. Önk kiad.'!G67+'2.Hiv.kiad.'!G67+'3. sz.ovi kiad.'!G67)</f>
        <v>0</v>
      </c>
      <c r="H67" s="86">
        <f>SUM('1. Önk kiad.'!H67+'2.Hiv.kiad.'!H67+'3. sz.ovi kiad.'!H67)</f>
        <v>0</v>
      </c>
      <c r="I67" s="86">
        <f t="shared" si="1"/>
        <v>0</v>
      </c>
      <c r="J67" s="86">
        <f t="shared" si="1"/>
        <v>0</v>
      </c>
      <c r="K67" s="86">
        <f t="shared" si="1"/>
        <v>0</v>
      </c>
    </row>
    <row r="68" spans="1:11" ht="30.75">
      <c r="A68" s="99" t="s">
        <v>863</v>
      </c>
      <c r="B68" s="88" t="s">
        <v>575</v>
      </c>
      <c r="C68" s="86">
        <f>SUM('1. Önk kiad.'!C68+'2.Hiv.kiad.'!C68+'3. sz.ovi kiad.'!C68)</f>
        <v>0</v>
      </c>
      <c r="D68" s="86">
        <f>SUM('1. Önk kiad.'!D68+'2.Hiv.kiad.'!D68+'3. sz.ovi kiad.'!D68)</f>
        <v>0</v>
      </c>
      <c r="E68" s="86">
        <f>SUM('1. Önk kiad.'!E68+'2.Hiv.kiad.'!E68+'3. sz.ovi kiad.'!E68)</f>
        <v>0</v>
      </c>
      <c r="F68" s="86">
        <f>SUM('1. Önk kiad.'!F68+'2.Hiv.kiad.'!F68+'3. sz.ovi kiad.'!F68)</f>
        <v>0</v>
      </c>
      <c r="G68" s="86">
        <f>SUM('1. Önk kiad.'!G68+'2.Hiv.kiad.'!G68+'3. sz.ovi kiad.'!G68)</f>
        <v>0</v>
      </c>
      <c r="H68" s="86">
        <f>SUM('1. Önk kiad.'!H68+'2.Hiv.kiad.'!H68+'3. sz.ovi kiad.'!H68)</f>
        <v>0</v>
      </c>
      <c r="I68" s="86">
        <f t="shared" si="1"/>
        <v>0</v>
      </c>
      <c r="J68" s="86">
        <f t="shared" si="1"/>
        <v>0</v>
      </c>
      <c r="K68" s="86">
        <f t="shared" si="1"/>
        <v>0</v>
      </c>
    </row>
    <row r="69" spans="1:11" ht="15">
      <c r="A69" s="99" t="s">
        <v>576</v>
      </c>
      <c r="B69" s="88" t="s">
        <v>577</v>
      </c>
      <c r="C69" s="86">
        <f>SUM('1. Önk kiad.'!C69+'2.Hiv.kiad.'!C69+'3. sz.ovi kiad.'!C69)</f>
        <v>0</v>
      </c>
      <c r="D69" s="86">
        <f>SUM('1. Önk kiad.'!D69+'2.Hiv.kiad.'!D69+'3. sz.ovi kiad.'!D69)</f>
        <v>0</v>
      </c>
      <c r="E69" s="86">
        <f>SUM('1. Önk kiad.'!E69+'2.Hiv.kiad.'!E69+'3. sz.ovi kiad.'!E69)</f>
        <v>0</v>
      </c>
      <c r="F69" s="86">
        <f>SUM('1. Önk kiad.'!F69+'2.Hiv.kiad.'!F69+'3. sz.ovi kiad.'!F69)</f>
        <v>0</v>
      </c>
      <c r="G69" s="86">
        <f>SUM('1. Önk kiad.'!G69+'2.Hiv.kiad.'!G69+'3. sz.ovi kiad.'!G69)</f>
        <v>0</v>
      </c>
      <c r="H69" s="86">
        <f>SUM('1. Önk kiad.'!H69+'2.Hiv.kiad.'!H69+'3. sz.ovi kiad.'!H69)</f>
        <v>0</v>
      </c>
      <c r="I69" s="86">
        <f t="shared" si="1"/>
        <v>0</v>
      </c>
      <c r="J69" s="86">
        <f t="shared" si="1"/>
        <v>0</v>
      </c>
      <c r="K69" s="86">
        <f t="shared" si="1"/>
        <v>0</v>
      </c>
    </row>
    <row r="70" spans="1:11" ht="15">
      <c r="A70" s="101" t="s">
        <v>578</v>
      </c>
      <c r="B70" s="88" t="s">
        <v>579</v>
      </c>
      <c r="C70" s="86">
        <f>SUM('1. Önk kiad.'!C70+'2.Hiv.kiad.'!C70+'3. sz.ovi kiad.'!C70)</f>
        <v>0</v>
      </c>
      <c r="D70" s="86">
        <f>SUM('1. Önk kiad.'!D70+'2.Hiv.kiad.'!D70+'3. sz.ovi kiad.'!D70)</f>
        <v>0</v>
      </c>
      <c r="E70" s="86">
        <f>SUM('1. Önk kiad.'!E70+'2.Hiv.kiad.'!E70+'3. sz.ovi kiad.'!E70)</f>
        <v>0</v>
      </c>
      <c r="F70" s="86">
        <f>SUM('1. Önk kiad.'!F70+'2.Hiv.kiad.'!F70+'3. sz.ovi kiad.'!F70)</f>
        <v>0</v>
      </c>
      <c r="G70" s="86">
        <f>SUM('1. Önk kiad.'!G70+'2.Hiv.kiad.'!G70+'3. sz.ovi kiad.'!G70)</f>
        <v>0</v>
      </c>
      <c r="H70" s="86">
        <f>SUM('1. Önk kiad.'!H70+'2.Hiv.kiad.'!H70+'3. sz.ovi kiad.'!H70)</f>
        <v>0</v>
      </c>
      <c r="I70" s="86">
        <f t="shared" si="1"/>
        <v>0</v>
      </c>
      <c r="J70" s="86">
        <f t="shared" si="1"/>
        <v>0</v>
      </c>
      <c r="K70" s="86">
        <f t="shared" si="1"/>
        <v>0</v>
      </c>
    </row>
    <row r="71" spans="1:11" ht="15">
      <c r="A71" s="99" t="s">
        <v>864</v>
      </c>
      <c r="B71" s="88" t="s">
        <v>580</v>
      </c>
      <c r="C71" s="86">
        <f>SUM('1. Önk kiad.'!C71+'2.Hiv.kiad.'!C71+'3. sz.ovi kiad.'!C71)</f>
        <v>0</v>
      </c>
      <c r="D71" s="86">
        <f>SUM('1. Önk kiad.'!D71+'2.Hiv.kiad.'!D71+'3. sz.ovi kiad.'!D71)</f>
        <v>0</v>
      </c>
      <c r="E71" s="86">
        <f>SUM('1. Önk kiad.'!E71+'2.Hiv.kiad.'!E71+'3. sz.ovi kiad.'!E71)</f>
        <v>0</v>
      </c>
      <c r="F71" s="86">
        <f>SUM('1. Önk kiad.'!F71+'2.Hiv.kiad.'!F71+'3. sz.ovi kiad.'!F71)</f>
        <v>0</v>
      </c>
      <c r="G71" s="86">
        <f>SUM('1. Önk kiad.'!G71+'2.Hiv.kiad.'!G71+'3. sz.ovi kiad.'!G71)</f>
        <v>0</v>
      </c>
      <c r="H71" s="86">
        <f>SUM('1. Önk kiad.'!H71+'2.Hiv.kiad.'!H71+'3. sz.ovi kiad.'!H71)</f>
        <v>0</v>
      </c>
      <c r="I71" s="86">
        <f t="shared" si="1"/>
        <v>0</v>
      </c>
      <c r="J71" s="86">
        <f t="shared" si="1"/>
        <v>0</v>
      </c>
      <c r="K71" s="86">
        <f t="shared" si="1"/>
        <v>0</v>
      </c>
    </row>
    <row r="72" spans="1:11" ht="15">
      <c r="A72" s="99"/>
      <c r="B72" s="88" t="s">
        <v>581</v>
      </c>
      <c r="C72" s="86">
        <f>SUM('1. Önk kiad.'!C72+'2.Hiv.kiad.'!C72+'3. sz.ovi kiad.'!C72)</f>
        <v>30230098</v>
      </c>
      <c r="D72" s="86">
        <f>SUM('1. Önk kiad.'!D72+'2.Hiv.kiad.'!D72+'3. sz.ovi kiad.'!D72)</f>
        <v>19462849</v>
      </c>
      <c r="E72" s="86">
        <f>SUM('1. Önk kiad.'!E72+'2.Hiv.kiad.'!E72+'3. sz.ovi kiad.'!E72)</f>
        <v>15905099</v>
      </c>
      <c r="F72" s="86">
        <f>SUM('1. Önk kiad.'!F72+'2.Hiv.kiad.'!F72+'3. sz.ovi kiad.'!F72)</f>
        <v>0</v>
      </c>
      <c r="G72" s="86">
        <f>SUM('1. Önk kiad.'!G72+'2.Hiv.kiad.'!G72+'3. sz.ovi kiad.'!G72)</f>
        <v>0</v>
      </c>
      <c r="H72" s="86">
        <f>SUM('1. Önk kiad.'!H72+'2.Hiv.kiad.'!H72+'3. sz.ovi kiad.'!H72)</f>
        <v>0</v>
      </c>
      <c r="I72" s="86">
        <f aca="true" t="shared" si="2" ref="I72:K124">SUM(C72+F72)</f>
        <v>30230098</v>
      </c>
      <c r="J72" s="86">
        <f t="shared" si="2"/>
        <v>19462849</v>
      </c>
      <c r="K72" s="86">
        <f t="shared" si="2"/>
        <v>15905099</v>
      </c>
    </row>
    <row r="73" spans="1:11" ht="15">
      <c r="A73" s="101" t="s">
        <v>166</v>
      </c>
      <c r="B73" s="88" t="s">
        <v>875</v>
      </c>
      <c r="C73" s="86">
        <f>SUM('1. Önk kiad.'!C73+'2.Hiv.kiad.'!C73+'3. sz.ovi kiad.'!C73)</f>
        <v>20169233</v>
      </c>
      <c r="D73" s="86">
        <f>SUM('1. Önk kiad.'!D73+'2.Hiv.kiad.'!D73+'3. sz.ovi kiad.'!D73)</f>
        <v>40310383</v>
      </c>
      <c r="E73" s="86">
        <f>SUM('1. Önk kiad.'!E73+'2.Hiv.kiad.'!E73+'3. sz.ovi kiad.'!E73)</f>
        <v>0</v>
      </c>
      <c r="F73" s="86">
        <f>SUM('1. Önk kiad.'!F73+'2.Hiv.kiad.'!F73+'3. sz.ovi kiad.'!F73)</f>
        <v>0</v>
      </c>
      <c r="G73" s="86">
        <f>SUM('1. Önk kiad.'!G73+'2.Hiv.kiad.'!G73+'3. sz.ovi kiad.'!G73)</f>
        <v>0</v>
      </c>
      <c r="H73" s="86">
        <f>SUM('1. Önk kiad.'!H73+'2.Hiv.kiad.'!H73+'3. sz.ovi kiad.'!H73)</f>
        <v>0</v>
      </c>
      <c r="I73" s="86">
        <f t="shared" si="2"/>
        <v>20169233</v>
      </c>
      <c r="J73" s="86">
        <f t="shared" si="2"/>
        <v>40310383</v>
      </c>
      <c r="K73" s="86">
        <f t="shared" si="2"/>
        <v>0</v>
      </c>
    </row>
    <row r="74" spans="1:11" ht="15">
      <c r="A74" s="101" t="s">
        <v>167</v>
      </c>
      <c r="B74" s="88" t="s">
        <v>875</v>
      </c>
      <c r="C74" s="86">
        <f>SUM('1. Önk kiad.'!C74+'2.Hiv.kiad.'!C74+'3. sz.ovi kiad.'!C74)</f>
        <v>0</v>
      </c>
      <c r="D74" s="86">
        <f>SUM('1. Önk kiad.'!D74+'2.Hiv.kiad.'!D74+'3. sz.ovi kiad.'!D74)</f>
        <v>0</v>
      </c>
      <c r="E74" s="86">
        <f>SUM('1. Önk kiad.'!E74+'2.Hiv.kiad.'!E74+'3. sz.ovi kiad.'!E74)</f>
        <v>0</v>
      </c>
      <c r="F74" s="86">
        <f>SUM('1. Önk kiad.'!F74+'2.Hiv.kiad.'!F74+'3. sz.ovi kiad.'!F74)</f>
        <v>0</v>
      </c>
      <c r="G74" s="86">
        <f>SUM('1. Önk kiad.'!G74+'2.Hiv.kiad.'!G74+'3. sz.ovi kiad.'!G74)</f>
        <v>0</v>
      </c>
      <c r="H74" s="86">
        <f>SUM('1. Önk kiad.'!H74+'2.Hiv.kiad.'!H74+'3. sz.ovi kiad.'!H74)</f>
        <v>0</v>
      </c>
      <c r="I74" s="86">
        <f t="shared" si="2"/>
        <v>0</v>
      </c>
      <c r="J74" s="86">
        <f t="shared" si="2"/>
        <v>0</v>
      </c>
      <c r="K74" s="86">
        <f t="shared" si="2"/>
        <v>0</v>
      </c>
    </row>
    <row r="75" spans="1:11" s="374" customFormat="1" ht="15">
      <c r="A75" s="40" t="s">
        <v>827</v>
      </c>
      <c r="B75" s="92" t="s">
        <v>582</v>
      </c>
      <c r="C75" s="86">
        <f>SUM('1. Önk kiad.'!C75+'2.Hiv.kiad.'!C75+'3. sz.ovi kiad.'!C75)</f>
        <v>52399331</v>
      </c>
      <c r="D75" s="86">
        <f>SUM('1. Önk kiad.'!D75+'2.Hiv.kiad.'!D75+'3. sz.ovi kiad.'!D75)</f>
        <v>63226078</v>
      </c>
      <c r="E75" s="86">
        <f>SUM('1. Önk kiad.'!E75+'2.Hiv.kiad.'!E75+'3. sz.ovi kiad.'!E75)</f>
        <v>17357945</v>
      </c>
      <c r="F75" s="86">
        <f>SUM('1. Önk kiad.'!F75+'2.Hiv.kiad.'!F75+'3. sz.ovi kiad.'!F75)</f>
        <v>0</v>
      </c>
      <c r="G75" s="86">
        <f>SUM('1. Önk kiad.'!G75+'2.Hiv.kiad.'!G75+'3. sz.ovi kiad.'!G75)</f>
        <v>0</v>
      </c>
      <c r="H75" s="86">
        <f>SUM('1. Önk kiad.'!H75+'2.Hiv.kiad.'!H75+'3. sz.ovi kiad.'!H75)</f>
        <v>0</v>
      </c>
      <c r="I75" s="86">
        <f t="shared" si="2"/>
        <v>52399331</v>
      </c>
      <c r="J75" s="86">
        <f t="shared" si="2"/>
        <v>63226078</v>
      </c>
      <c r="K75" s="86">
        <f t="shared" si="2"/>
        <v>17357945</v>
      </c>
    </row>
    <row r="76" spans="1:11" ht="15">
      <c r="A76" s="62" t="s">
        <v>113</v>
      </c>
      <c r="B76" s="102"/>
      <c r="C76" s="86">
        <f>SUM('1. Önk kiad.'!C76+'2.Hiv.kiad.'!C76+'3. sz.ovi kiad.'!C76)</f>
        <v>0</v>
      </c>
      <c r="D76" s="86">
        <f>SUM('1. Önk kiad.'!D76+'2.Hiv.kiad.'!D76+'3. sz.ovi kiad.'!D76)</f>
        <v>0</v>
      </c>
      <c r="E76" s="86">
        <f>SUM('1. Önk kiad.'!E76+'2.Hiv.kiad.'!E76+'3. sz.ovi kiad.'!E76)</f>
        <v>0</v>
      </c>
      <c r="F76" s="86">
        <f>SUM('1. Önk kiad.'!F76+'2.Hiv.kiad.'!F76+'3. sz.ovi kiad.'!F76)</f>
        <v>0</v>
      </c>
      <c r="G76" s="86">
        <f>SUM('1. Önk kiad.'!G76+'2.Hiv.kiad.'!G76+'3. sz.ovi kiad.'!G76)</f>
        <v>0</v>
      </c>
      <c r="H76" s="86">
        <f>SUM('1. Önk kiad.'!H76+'2.Hiv.kiad.'!H76+'3. sz.ovi kiad.'!H76)</f>
        <v>0</v>
      </c>
      <c r="I76" s="86">
        <f t="shared" si="2"/>
        <v>0</v>
      </c>
      <c r="J76" s="86">
        <f t="shared" si="2"/>
        <v>0</v>
      </c>
      <c r="K76" s="86">
        <f t="shared" si="2"/>
        <v>0</v>
      </c>
    </row>
    <row r="77" spans="1:11" ht="15">
      <c r="A77" s="103" t="s">
        <v>583</v>
      </c>
      <c r="B77" s="88" t="s">
        <v>584</v>
      </c>
      <c r="C77" s="86">
        <f>SUM('1. Önk kiad.'!C77+'2.Hiv.kiad.'!C77+'3. sz.ovi kiad.'!C77)</f>
        <v>0</v>
      </c>
      <c r="D77" s="86">
        <f>SUM('1. Önk kiad.'!D77+'2.Hiv.kiad.'!D77+'3. sz.ovi kiad.'!D77)</f>
        <v>0</v>
      </c>
      <c r="E77" s="86">
        <f>SUM('1. Önk kiad.'!E77+'2.Hiv.kiad.'!E77+'3. sz.ovi kiad.'!E77)</f>
        <v>0</v>
      </c>
      <c r="F77" s="86">
        <f>SUM('1. Önk kiad.'!F77+'2.Hiv.kiad.'!F77+'3. sz.ovi kiad.'!F77)</f>
        <v>0</v>
      </c>
      <c r="G77" s="86">
        <f>SUM('1. Önk kiad.'!G77+'2.Hiv.kiad.'!G77+'3. sz.ovi kiad.'!G77)</f>
        <v>100000</v>
      </c>
      <c r="H77" s="86">
        <f>SUM('1. Önk kiad.'!H77+'2.Hiv.kiad.'!H77+'3. sz.ovi kiad.'!H77)</f>
        <v>86195</v>
      </c>
      <c r="I77" s="86">
        <f t="shared" si="2"/>
        <v>0</v>
      </c>
      <c r="J77" s="86">
        <f t="shared" si="2"/>
        <v>100000</v>
      </c>
      <c r="K77" s="86">
        <f t="shared" si="2"/>
        <v>86195</v>
      </c>
    </row>
    <row r="78" spans="1:11" ht="15">
      <c r="A78" s="103" t="s">
        <v>865</v>
      </c>
      <c r="B78" s="88" t="s">
        <v>585</v>
      </c>
      <c r="C78" s="86">
        <f>SUM('1. Önk kiad.'!C78+'2.Hiv.kiad.'!C78+'3. sz.ovi kiad.'!C78)</f>
        <v>0</v>
      </c>
      <c r="D78" s="86">
        <f>SUM('1. Önk kiad.'!D78+'2.Hiv.kiad.'!D78+'3. sz.ovi kiad.'!D78)</f>
        <v>0</v>
      </c>
      <c r="E78" s="86">
        <f>SUM('1. Önk kiad.'!E78+'2.Hiv.kiad.'!E78+'3. sz.ovi kiad.'!E78)</f>
        <v>0</v>
      </c>
      <c r="F78" s="86">
        <f>SUM('1. Önk kiad.'!F78+'2.Hiv.kiad.'!F78+'3. sz.ovi kiad.'!F78)</f>
        <v>280549802</v>
      </c>
      <c r="G78" s="86">
        <f>SUM('1. Önk kiad.'!G78+'2.Hiv.kiad.'!G78+'3. sz.ovi kiad.'!G78)</f>
        <v>230549802</v>
      </c>
      <c r="H78" s="86">
        <f>SUM('1. Önk kiad.'!H78+'2.Hiv.kiad.'!H78+'3. sz.ovi kiad.'!H78)</f>
        <v>10266134</v>
      </c>
      <c r="I78" s="86">
        <f t="shared" si="2"/>
        <v>280549802</v>
      </c>
      <c r="J78" s="86">
        <f t="shared" si="2"/>
        <v>230549802</v>
      </c>
      <c r="K78" s="86">
        <f t="shared" si="2"/>
        <v>10266134</v>
      </c>
    </row>
    <row r="79" spans="1:11" ht="15">
      <c r="A79" s="103" t="s">
        <v>586</v>
      </c>
      <c r="B79" s="88" t="s">
        <v>587</v>
      </c>
      <c r="C79" s="86">
        <f>SUM('1. Önk kiad.'!C79+'2.Hiv.kiad.'!C79+'3. sz.ovi kiad.'!C79)</f>
        <v>0</v>
      </c>
      <c r="D79" s="86">
        <f>SUM('1. Önk kiad.'!D79+'2.Hiv.kiad.'!D79+'3. sz.ovi kiad.'!D79)</f>
        <v>0</v>
      </c>
      <c r="E79" s="86">
        <f>SUM('1. Önk kiad.'!E79+'2.Hiv.kiad.'!E79+'3. sz.ovi kiad.'!E79)</f>
        <v>0</v>
      </c>
      <c r="F79" s="86">
        <f>SUM('1. Önk kiad.'!F79+'2.Hiv.kiad.'!F79+'3. sz.ovi kiad.'!F79)</f>
        <v>0</v>
      </c>
      <c r="G79" s="86">
        <f>SUM('1. Önk kiad.'!G79+'2.Hiv.kiad.'!G79+'3. sz.ovi kiad.'!G79)</f>
        <v>0</v>
      </c>
      <c r="H79" s="86">
        <f>SUM('1. Önk kiad.'!H79+'2.Hiv.kiad.'!H79+'3. sz.ovi kiad.'!H79)</f>
        <v>0</v>
      </c>
      <c r="I79" s="86">
        <f t="shared" si="2"/>
        <v>0</v>
      </c>
      <c r="J79" s="86">
        <f t="shared" si="2"/>
        <v>0</v>
      </c>
      <c r="K79" s="86">
        <f t="shared" si="2"/>
        <v>0</v>
      </c>
    </row>
    <row r="80" spans="1:11" ht="15">
      <c r="A80" s="103" t="s">
        <v>588</v>
      </c>
      <c r="B80" s="88" t="s">
        <v>589</v>
      </c>
      <c r="C80" s="86">
        <f>SUM('1. Önk kiad.'!C80+'2.Hiv.kiad.'!C80+'3. sz.ovi kiad.'!C80)</f>
        <v>2997450</v>
      </c>
      <c r="D80" s="86">
        <f>SUM('1. Önk kiad.'!D80+'2.Hiv.kiad.'!D80+'3. sz.ovi kiad.'!D80)</f>
        <v>2497450</v>
      </c>
      <c r="E80" s="86">
        <f>SUM('1. Önk kiad.'!E80+'2.Hiv.kiad.'!E80+'3. sz.ovi kiad.'!E80)</f>
        <v>1243422</v>
      </c>
      <c r="F80" s="86">
        <f>SUM('1. Önk kiad.'!F80+'2.Hiv.kiad.'!F80+'3. sz.ovi kiad.'!F80)</f>
        <v>1750000</v>
      </c>
      <c r="G80" s="86">
        <f>SUM('1. Önk kiad.'!G80+'2.Hiv.kiad.'!G80+'3. sz.ovi kiad.'!G80)</f>
        <v>12750000</v>
      </c>
      <c r="H80" s="86">
        <f>SUM('1. Önk kiad.'!H80+'2.Hiv.kiad.'!H80+'3. sz.ovi kiad.'!H80)</f>
        <v>12417199</v>
      </c>
      <c r="I80" s="86">
        <f t="shared" si="2"/>
        <v>4747450</v>
      </c>
      <c r="J80" s="86">
        <f t="shared" si="2"/>
        <v>15247450</v>
      </c>
      <c r="K80" s="86">
        <f t="shared" si="2"/>
        <v>13660621</v>
      </c>
    </row>
    <row r="81" spans="1:11" ht="15">
      <c r="A81" s="94" t="s">
        <v>590</v>
      </c>
      <c r="B81" s="88" t="s">
        <v>591</v>
      </c>
      <c r="C81" s="86">
        <f>SUM('1. Önk kiad.'!C81+'2.Hiv.kiad.'!C81+'3. sz.ovi kiad.'!C81)</f>
        <v>0</v>
      </c>
      <c r="D81" s="86">
        <f>SUM('1. Önk kiad.'!D81+'2.Hiv.kiad.'!D81+'3. sz.ovi kiad.'!D81)</f>
        <v>0</v>
      </c>
      <c r="E81" s="86">
        <f>SUM('1. Önk kiad.'!E81+'2.Hiv.kiad.'!E81+'3. sz.ovi kiad.'!E81)</f>
        <v>0</v>
      </c>
      <c r="F81" s="86">
        <f>SUM('1. Önk kiad.'!F81+'2.Hiv.kiad.'!F81+'3. sz.ovi kiad.'!F81)</f>
        <v>0</v>
      </c>
      <c r="G81" s="86">
        <f>SUM('1. Önk kiad.'!G81+'2.Hiv.kiad.'!G81+'3. sz.ovi kiad.'!G81)</f>
        <v>0</v>
      </c>
      <c r="H81" s="86">
        <f>SUM('1. Önk kiad.'!H81+'2.Hiv.kiad.'!H81+'3. sz.ovi kiad.'!H81)</f>
        <v>0</v>
      </c>
      <c r="I81" s="86">
        <f t="shared" si="2"/>
        <v>0</v>
      </c>
      <c r="J81" s="86">
        <f t="shared" si="2"/>
        <v>0</v>
      </c>
      <c r="K81" s="86">
        <f t="shared" si="2"/>
        <v>0</v>
      </c>
    </row>
    <row r="82" spans="1:11" ht="15">
      <c r="A82" s="94" t="s">
        <v>592</v>
      </c>
      <c r="B82" s="88" t="s">
        <v>593</v>
      </c>
      <c r="C82" s="86">
        <f>SUM('1. Önk kiad.'!C82+'2.Hiv.kiad.'!C82+'3. sz.ovi kiad.'!C82)</f>
        <v>0</v>
      </c>
      <c r="D82" s="86">
        <f>SUM('1. Önk kiad.'!D82+'2.Hiv.kiad.'!D82+'3. sz.ovi kiad.'!D82)</f>
        <v>0</v>
      </c>
      <c r="E82" s="86">
        <f>SUM('1. Önk kiad.'!E82+'2.Hiv.kiad.'!E82+'3. sz.ovi kiad.'!E82)</f>
        <v>0</v>
      </c>
      <c r="F82" s="86">
        <f>SUM('1. Önk kiad.'!F82+'2.Hiv.kiad.'!F82+'3. sz.ovi kiad.'!F82)</f>
        <v>0</v>
      </c>
      <c r="G82" s="86">
        <f>SUM('1. Önk kiad.'!G82+'2.Hiv.kiad.'!G82+'3. sz.ovi kiad.'!G82)</f>
        <v>0</v>
      </c>
      <c r="H82" s="86">
        <f>SUM('1. Önk kiad.'!H82+'2.Hiv.kiad.'!H82+'3. sz.ovi kiad.'!H82)</f>
        <v>0</v>
      </c>
      <c r="I82" s="86">
        <f t="shared" si="2"/>
        <v>0</v>
      </c>
      <c r="J82" s="86">
        <f t="shared" si="2"/>
        <v>0</v>
      </c>
      <c r="K82" s="86">
        <f t="shared" si="2"/>
        <v>0</v>
      </c>
    </row>
    <row r="83" spans="1:11" ht="15">
      <c r="A83" s="94" t="s">
        <v>594</v>
      </c>
      <c r="B83" s="88" t="s">
        <v>595</v>
      </c>
      <c r="C83" s="86">
        <f>SUM('1. Önk kiad.'!C83+'2.Hiv.kiad.'!C83+'3. sz.ovi kiad.'!C83)</f>
        <v>808550</v>
      </c>
      <c r="D83" s="86">
        <f>SUM('1. Önk kiad.'!D83+'2.Hiv.kiad.'!D83+'3. sz.ovi kiad.'!D83)</f>
        <v>308550</v>
      </c>
      <c r="E83" s="86">
        <f>SUM('1. Önk kiad.'!E83+'2.Hiv.kiad.'!E83+'3. sz.ovi kiad.'!E83)</f>
        <v>115679</v>
      </c>
      <c r="F83" s="86">
        <f>SUM('1. Önk kiad.'!F83+'2.Hiv.kiad.'!F83+'3. sz.ovi kiad.'!F83)</f>
        <v>76220947</v>
      </c>
      <c r="G83" s="86">
        <f>SUM('1. Önk kiad.'!G83+'2.Hiv.kiad.'!G83+'3. sz.ovi kiad.'!G83)</f>
        <v>56870947</v>
      </c>
      <c r="H83" s="86">
        <f>SUM('1. Önk kiad.'!H83+'2.Hiv.kiad.'!H83+'3. sz.ovi kiad.'!H83)</f>
        <v>2919610</v>
      </c>
      <c r="I83" s="86">
        <f t="shared" si="2"/>
        <v>77029497</v>
      </c>
      <c r="J83" s="86">
        <f t="shared" si="2"/>
        <v>57179497</v>
      </c>
      <c r="K83" s="86">
        <f t="shared" si="2"/>
        <v>3035289</v>
      </c>
    </row>
    <row r="84" spans="1:11" s="374" customFormat="1" ht="15">
      <c r="A84" s="104" t="s">
        <v>829</v>
      </c>
      <c r="B84" s="92" t="s">
        <v>596</v>
      </c>
      <c r="C84" s="86">
        <f>SUM('1. Önk kiad.'!C84+'2.Hiv.kiad.'!C84+'3. sz.ovi kiad.'!C84)</f>
        <v>3806000</v>
      </c>
      <c r="D84" s="86">
        <f>SUM('1. Önk kiad.'!D84+'2.Hiv.kiad.'!D84+'3. sz.ovi kiad.'!D84)</f>
        <v>2806000</v>
      </c>
      <c r="E84" s="86">
        <f>SUM('1. Önk kiad.'!E84+'2.Hiv.kiad.'!E84+'3. sz.ovi kiad.'!E84)</f>
        <v>1359101</v>
      </c>
      <c r="F84" s="86">
        <f>SUM('1. Önk kiad.'!F84+'2.Hiv.kiad.'!F84+'3. sz.ovi kiad.'!F84)</f>
        <v>358520749</v>
      </c>
      <c r="G84" s="86">
        <f>SUM('1. Önk kiad.'!G84+'2.Hiv.kiad.'!G84+'3. sz.ovi kiad.'!G84)</f>
        <v>300270749</v>
      </c>
      <c r="H84" s="86">
        <f>SUM('1. Önk kiad.'!H84+'2.Hiv.kiad.'!H84+'3. sz.ovi kiad.'!H84)</f>
        <v>25689138</v>
      </c>
      <c r="I84" s="86">
        <f t="shared" si="2"/>
        <v>362326749</v>
      </c>
      <c r="J84" s="86">
        <f t="shared" si="2"/>
        <v>303076749</v>
      </c>
      <c r="K84" s="86">
        <f t="shared" si="2"/>
        <v>27048239</v>
      </c>
    </row>
    <row r="85" spans="1:11" ht="15">
      <c r="A85" s="41" t="s">
        <v>597</v>
      </c>
      <c r="B85" s="88" t="s">
        <v>598</v>
      </c>
      <c r="C85" s="86">
        <f>SUM('1. Önk kiad.'!C85+'2.Hiv.kiad.'!C85+'3. sz.ovi kiad.'!C85)</f>
        <v>0</v>
      </c>
      <c r="D85" s="86">
        <f>SUM('1. Önk kiad.'!D85+'2.Hiv.kiad.'!D85+'3. sz.ovi kiad.'!D85)</f>
        <v>0</v>
      </c>
      <c r="E85" s="86">
        <f>SUM('1. Önk kiad.'!E85+'2.Hiv.kiad.'!E85+'3. sz.ovi kiad.'!E85)</f>
        <v>0</v>
      </c>
      <c r="F85" s="86">
        <f>SUM('1. Önk kiad.'!F85+'2.Hiv.kiad.'!F85+'3. sz.ovi kiad.'!F85)</f>
        <v>51820653</v>
      </c>
      <c r="G85" s="86">
        <f>SUM('1. Önk kiad.'!G85+'2.Hiv.kiad.'!G85+'3. sz.ovi kiad.'!G85)</f>
        <v>103420653</v>
      </c>
      <c r="H85" s="86">
        <f>SUM('1. Önk kiad.'!H85+'2.Hiv.kiad.'!H85+'3. sz.ovi kiad.'!H85)</f>
        <v>102632867</v>
      </c>
      <c r="I85" s="86">
        <f t="shared" si="2"/>
        <v>51820653</v>
      </c>
      <c r="J85" s="86">
        <f t="shared" si="2"/>
        <v>103420653</v>
      </c>
      <c r="K85" s="86">
        <f t="shared" si="2"/>
        <v>102632867</v>
      </c>
    </row>
    <row r="86" spans="1:11" ht="15">
      <c r="A86" s="41" t="s">
        <v>599</v>
      </c>
      <c r="B86" s="88" t="s">
        <v>600</v>
      </c>
      <c r="C86" s="86">
        <f>SUM('1. Önk kiad.'!C86+'2.Hiv.kiad.'!C86+'3. sz.ovi kiad.'!C86)</f>
        <v>0</v>
      </c>
      <c r="D86" s="86">
        <f>SUM('1. Önk kiad.'!D86+'2.Hiv.kiad.'!D86+'3. sz.ovi kiad.'!D86)</f>
        <v>0</v>
      </c>
      <c r="E86" s="86">
        <f>SUM('1. Önk kiad.'!E86+'2.Hiv.kiad.'!E86+'3. sz.ovi kiad.'!E86)</f>
        <v>0</v>
      </c>
      <c r="F86" s="86">
        <f>SUM('1. Önk kiad.'!F86+'2.Hiv.kiad.'!F86+'3. sz.ovi kiad.'!F86)</f>
        <v>0</v>
      </c>
      <c r="G86" s="86">
        <f>SUM('1. Önk kiad.'!G86+'2.Hiv.kiad.'!G86+'3. sz.ovi kiad.'!G86)</f>
        <v>0</v>
      </c>
      <c r="H86" s="86">
        <f>SUM('1. Önk kiad.'!H86+'2.Hiv.kiad.'!H86+'3. sz.ovi kiad.'!H86)</f>
        <v>0</v>
      </c>
      <c r="I86" s="86">
        <f t="shared" si="2"/>
        <v>0</v>
      </c>
      <c r="J86" s="86">
        <f t="shared" si="2"/>
        <v>0</v>
      </c>
      <c r="K86" s="86">
        <f t="shared" si="2"/>
        <v>0</v>
      </c>
    </row>
    <row r="87" spans="1:11" ht="15">
      <c r="A87" s="41" t="s">
        <v>601</v>
      </c>
      <c r="B87" s="88" t="s">
        <v>602</v>
      </c>
      <c r="C87" s="86">
        <f>SUM('1. Önk kiad.'!C87+'2.Hiv.kiad.'!C87+'3. sz.ovi kiad.'!C87)</f>
        <v>0</v>
      </c>
      <c r="D87" s="86">
        <f>SUM('1. Önk kiad.'!D87+'2.Hiv.kiad.'!D87+'3. sz.ovi kiad.'!D87)</f>
        <v>0</v>
      </c>
      <c r="E87" s="86">
        <f>SUM('1. Önk kiad.'!E87+'2.Hiv.kiad.'!E87+'3. sz.ovi kiad.'!E87)</f>
        <v>0</v>
      </c>
      <c r="F87" s="86">
        <f>SUM('1. Önk kiad.'!F87+'2.Hiv.kiad.'!F87+'3. sz.ovi kiad.'!F87)</f>
        <v>0</v>
      </c>
      <c r="G87" s="86">
        <f>SUM('1. Önk kiad.'!G87+'2.Hiv.kiad.'!G87+'3. sz.ovi kiad.'!G87)</f>
        <v>0</v>
      </c>
      <c r="H87" s="86">
        <f>SUM('1. Önk kiad.'!H87+'2.Hiv.kiad.'!H87+'3. sz.ovi kiad.'!H87)</f>
        <v>0</v>
      </c>
      <c r="I87" s="86">
        <f t="shared" si="2"/>
        <v>0</v>
      </c>
      <c r="J87" s="86">
        <f t="shared" si="2"/>
        <v>0</v>
      </c>
      <c r="K87" s="86">
        <f t="shared" si="2"/>
        <v>0</v>
      </c>
    </row>
    <row r="88" spans="1:11" ht="15">
      <c r="A88" s="41" t="s">
        <v>603</v>
      </c>
      <c r="B88" s="88" t="s">
        <v>604</v>
      </c>
      <c r="C88" s="86">
        <f>SUM('1. Önk kiad.'!C88+'2.Hiv.kiad.'!C88+'3. sz.ovi kiad.'!C88)</f>
        <v>0</v>
      </c>
      <c r="D88" s="86">
        <f>SUM('1. Önk kiad.'!D88+'2.Hiv.kiad.'!D88+'3. sz.ovi kiad.'!D88)</f>
        <v>0</v>
      </c>
      <c r="E88" s="86">
        <f>SUM('1. Önk kiad.'!E88+'2.Hiv.kiad.'!E88+'3. sz.ovi kiad.'!E88)</f>
        <v>0</v>
      </c>
      <c r="F88" s="86">
        <f>SUM('1. Önk kiad.'!F88+'2.Hiv.kiad.'!F88+'3. sz.ovi kiad.'!F88)</f>
        <v>13991576</v>
      </c>
      <c r="G88" s="86">
        <f>SUM('1. Önk kiad.'!G88+'2.Hiv.kiad.'!G88+'3. sz.ovi kiad.'!G88)</f>
        <v>17391576</v>
      </c>
      <c r="H88" s="86">
        <f>SUM('1. Önk kiad.'!H88+'2.Hiv.kiad.'!H88+'3. sz.ovi kiad.'!H88)</f>
        <v>16943379</v>
      </c>
      <c r="I88" s="86">
        <f t="shared" si="2"/>
        <v>13991576</v>
      </c>
      <c r="J88" s="86">
        <f t="shared" si="2"/>
        <v>17391576</v>
      </c>
      <c r="K88" s="86">
        <f t="shared" si="2"/>
        <v>16943379</v>
      </c>
    </row>
    <row r="89" spans="1:11" s="374" customFormat="1" ht="15">
      <c r="A89" s="40" t="s">
        <v>830</v>
      </c>
      <c r="B89" s="92" t="s">
        <v>605</v>
      </c>
      <c r="C89" s="86">
        <f>SUM('1. Önk kiad.'!C89+'2.Hiv.kiad.'!C89+'3. sz.ovi kiad.'!C89)</f>
        <v>0</v>
      </c>
      <c r="D89" s="86">
        <f>SUM('1. Önk kiad.'!D89+'2.Hiv.kiad.'!D89+'3. sz.ovi kiad.'!D89)</f>
        <v>0</v>
      </c>
      <c r="E89" s="86">
        <f>SUM('1. Önk kiad.'!E89+'2.Hiv.kiad.'!E89+'3. sz.ovi kiad.'!E89)</f>
        <v>0</v>
      </c>
      <c r="F89" s="86">
        <f>SUM('1. Önk kiad.'!F89+'2.Hiv.kiad.'!F89+'3. sz.ovi kiad.'!F89)</f>
        <v>65812229</v>
      </c>
      <c r="G89" s="86">
        <f>SUM('1. Önk kiad.'!G89+'2.Hiv.kiad.'!G89+'3. sz.ovi kiad.'!G89)</f>
        <v>120812229</v>
      </c>
      <c r="H89" s="86">
        <f>SUM('1. Önk kiad.'!H89+'2.Hiv.kiad.'!H89+'3. sz.ovi kiad.'!H89)</f>
        <v>119576246</v>
      </c>
      <c r="I89" s="86">
        <f t="shared" si="2"/>
        <v>65812229</v>
      </c>
      <c r="J89" s="86">
        <f t="shared" si="2"/>
        <v>120812229</v>
      </c>
      <c r="K89" s="86">
        <f t="shared" si="2"/>
        <v>119576246</v>
      </c>
    </row>
    <row r="90" spans="1:11" ht="30.75">
      <c r="A90" s="41" t="s">
        <v>606</v>
      </c>
      <c r="B90" s="88" t="s">
        <v>607</v>
      </c>
      <c r="C90" s="86">
        <f>SUM('1. Önk kiad.'!C90+'2.Hiv.kiad.'!C90+'3. sz.ovi kiad.'!C90)</f>
        <v>0</v>
      </c>
      <c r="D90" s="86">
        <f>SUM('1. Önk kiad.'!D90+'2.Hiv.kiad.'!D90+'3. sz.ovi kiad.'!D90)</f>
        <v>0</v>
      </c>
      <c r="E90" s="86">
        <f>SUM('1. Önk kiad.'!E90+'2.Hiv.kiad.'!E90+'3. sz.ovi kiad.'!E90)</f>
        <v>0</v>
      </c>
      <c r="F90" s="86">
        <f>SUM('1. Önk kiad.'!F90+'2.Hiv.kiad.'!F90+'3. sz.ovi kiad.'!F90)</f>
        <v>0</v>
      </c>
      <c r="G90" s="86">
        <f>SUM('1. Önk kiad.'!G90+'2.Hiv.kiad.'!G90+'3. sz.ovi kiad.'!G90)</f>
        <v>0</v>
      </c>
      <c r="H90" s="86">
        <f>SUM('1. Önk kiad.'!H90+'2.Hiv.kiad.'!H90+'3. sz.ovi kiad.'!H90)</f>
        <v>0</v>
      </c>
      <c r="I90" s="86">
        <f t="shared" si="2"/>
        <v>0</v>
      </c>
      <c r="J90" s="86">
        <f t="shared" si="2"/>
        <v>0</v>
      </c>
      <c r="K90" s="86">
        <f t="shared" si="2"/>
        <v>0</v>
      </c>
    </row>
    <row r="91" spans="1:11" ht="30.75">
      <c r="A91" s="41" t="s">
        <v>866</v>
      </c>
      <c r="B91" s="88" t="s">
        <v>608</v>
      </c>
      <c r="C91" s="86">
        <f>SUM('1. Önk kiad.'!C91+'2.Hiv.kiad.'!C91+'3. sz.ovi kiad.'!C91)</f>
        <v>0</v>
      </c>
      <c r="D91" s="86">
        <f>SUM('1. Önk kiad.'!D91+'2.Hiv.kiad.'!D91+'3. sz.ovi kiad.'!D91)</f>
        <v>0</v>
      </c>
      <c r="E91" s="86">
        <f>SUM('1. Önk kiad.'!E91+'2.Hiv.kiad.'!E91+'3. sz.ovi kiad.'!E91)</f>
        <v>0</v>
      </c>
      <c r="F91" s="86">
        <f>SUM('1. Önk kiad.'!F91+'2.Hiv.kiad.'!F91+'3. sz.ovi kiad.'!F91)</f>
        <v>0</v>
      </c>
      <c r="G91" s="86">
        <f>SUM('1. Önk kiad.'!G91+'2.Hiv.kiad.'!G91+'3. sz.ovi kiad.'!G91)</f>
        <v>0</v>
      </c>
      <c r="H91" s="86">
        <f>SUM('1. Önk kiad.'!H91+'2.Hiv.kiad.'!H91+'3. sz.ovi kiad.'!H91)</f>
        <v>0</v>
      </c>
      <c r="I91" s="86">
        <f t="shared" si="2"/>
        <v>0</v>
      </c>
      <c r="J91" s="86">
        <f t="shared" si="2"/>
        <v>0</v>
      </c>
      <c r="K91" s="86">
        <f t="shared" si="2"/>
        <v>0</v>
      </c>
    </row>
    <row r="92" spans="1:11" ht="30.75">
      <c r="A92" s="41" t="s">
        <v>867</v>
      </c>
      <c r="B92" s="88" t="s">
        <v>609</v>
      </c>
      <c r="C92" s="86">
        <f>SUM('1. Önk kiad.'!C92+'2.Hiv.kiad.'!C92+'3. sz.ovi kiad.'!C92)</f>
        <v>0</v>
      </c>
      <c r="D92" s="86">
        <f>SUM('1. Önk kiad.'!D92+'2.Hiv.kiad.'!D92+'3. sz.ovi kiad.'!D92)</f>
        <v>0</v>
      </c>
      <c r="E92" s="86">
        <f>SUM('1. Önk kiad.'!E92+'2.Hiv.kiad.'!E92+'3. sz.ovi kiad.'!E92)</f>
        <v>0</v>
      </c>
      <c r="F92" s="86">
        <f>SUM('1. Önk kiad.'!F92+'2.Hiv.kiad.'!F92+'3. sz.ovi kiad.'!F92)</f>
        <v>0</v>
      </c>
      <c r="G92" s="86">
        <f>SUM('1. Önk kiad.'!G92+'2.Hiv.kiad.'!G92+'3. sz.ovi kiad.'!G92)</f>
        <v>0</v>
      </c>
      <c r="H92" s="86">
        <f>SUM('1. Önk kiad.'!H92+'2.Hiv.kiad.'!H92+'3. sz.ovi kiad.'!H92)</f>
        <v>0</v>
      </c>
      <c r="I92" s="86">
        <f t="shared" si="2"/>
        <v>0</v>
      </c>
      <c r="J92" s="86">
        <f t="shared" si="2"/>
        <v>0</v>
      </c>
      <c r="K92" s="86">
        <f t="shared" si="2"/>
        <v>0</v>
      </c>
    </row>
    <row r="93" spans="1:11" ht="15">
      <c r="A93" s="41" t="s">
        <v>868</v>
      </c>
      <c r="B93" s="88" t="s">
        <v>610</v>
      </c>
      <c r="C93" s="86">
        <f>SUM('1. Önk kiad.'!C93+'2.Hiv.kiad.'!C93+'3. sz.ovi kiad.'!C93)</f>
        <v>0</v>
      </c>
      <c r="D93" s="86">
        <f>SUM('1. Önk kiad.'!D93+'2.Hiv.kiad.'!D93+'3. sz.ovi kiad.'!D93)</f>
        <v>0</v>
      </c>
      <c r="E93" s="86">
        <f>SUM('1. Önk kiad.'!E93+'2.Hiv.kiad.'!E93+'3. sz.ovi kiad.'!E93)</f>
        <v>0</v>
      </c>
      <c r="F93" s="86">
        <f>SUM('1. Önk kiad.'!F93+'2.Hiv.kiad.'!F93+'3. sz.ovi kiad.'!F93)</f>
        <v>0</v>
      </c>
      <c r="G93" s="86">
        <f>SUM('1. Önk kiad.'!G93+'2.Hiv.kiad.'!G93+'3. sz.ovi kiad.'!G93)</f>
        <v>0</v>
      </c>
      <c r="H93" s="86">
        <f>SUM('1. Önk kiad.'!H93+'2.Hiv.kiad.'!H93+'3. sz.ovi kiad.'!H93)</f>
        <v>0</v>
      </c>
      <c r="I93" s="86">
        <f t="shared" si="2"/>
        <v>0</v>
      </c>
      <c r="J93" s="86">
        <f t="shared" si="2"/>
        <v>0</v>
      </c>
      <c r="K93" s="86">
        <f t="shared" si="2"/>
        <v>0</v>
      </c>
    </row>
    <row r="94" spans="1:11" ht="30.75">
      <c r="A94" s="41" t="s">
        <v>869</v>
      </c>
      <c r="B94" s="88" t="s">
        <v>611</v>
      </c>
      <c r="C94" s="86">
        <f>SUM('1. Önk kiad.'!C94+'2.Hiv.kiad.'!C94+'3. sz.ovi kiad.'!C94)</f>
        <v>0</v>
      </c>
      <c r="D94" s="86">
        <f>SUM('1. Önk kiad.'!D94+'2.Hiv.kiad.'!D94+'3. sz.ovi kiad.'!D94)</f>
        <v>0</v>
      </c>
      <c r="E94" s="86">
        <f>SUM('1. Önk kiad.'!E94+'2.Hiv.kiad.'!E94+'3. sz.ovi kiad.'!E94)</f>
        <v>0</v>
      </c>
      <c r="F94" s="86">
        <f>SUM('1. Önk kiad.'!F94+'2.Hiv.kiad.'!F94+'3. sz.ovi kiad.'!F94)</f>
        <v>0</v>
      </c>
      <c r="G94" s="86">
        <f>SUM('1. Önk kiad.'!G94+'2.Hiv.kiad.'!G94+'3. sz.ovi kiad.'!G94)</f>
        <v>0</v>
      </c>
      <c r="H94" s="86">
        <f>SUM('1. Önk kiad.'!H94+'2.Hiv.kiad.'!H94+'3. sz.ovi kiad.'!H94)</f>
        <v>0</v>
      </c>
      <c r="I94" s="86">
        <f t="shared" si="2"/>
        <v>0</v>
      </c>
      <c r="J94" s="86">
        <f t="shared" si="2"/>
        <v>0</v>
      </c>
      <c r="K94" s="86">
        <f t="shared" si="2"/>
        <v>0</v>
      </c>
    </row>
    <row r="95" spans="1:11" ht="30.75">
      <c r="A95" s="41" t="s">
        <v>870</v>
      </c>
      <c r="B95" s="88" t="s">
        <v>612</v>
      </c>
      <c r="C95" s="86">
        <f>SUM('1. Önk kiad.'!C95+'2.Hiv.kiad.'!C95+'3. sz.ovi kiad.'!C95)</f>
        <v>0</v>
      </c>
      <c r="D95" s="86">
        <f>SUM('1. Önk kiad.'!D95+'2.Hiv.kiad.'!D95+'3. sz.ovi kiad.'!D95)</f>
        <v>0</v>
      </c>
      <c r="E95" s="86">
        <f>SUM('1. Önk kiad.'!E95+'2.Hiv.kiad.'!E95+'3. sz.ovi kiad.'!E95)</f>
        <v>0</v>
      </c>
      <c r="F95" s="86">
        <f>SUM('1. Önk kiad.'!F95+'2.Hiv.kiad.'!F95+'3. sz.ovi kiad.'!F95)</f>
        <v>0</v>
      </c>
      <c r="G95" s="86">
        <f>SUM('1. Önk kiad.'!G95+'2.Hiv.kiad.'!G95+'3. sz.ovi kiad.'!G95)</f>
        <v>0</v>
      </c>
      <c r="H95" s="86">
        <f>SUM('1. Önk kiad.'!H95+'2.Hiv.kiad.'!H95+'3. sz.ovi kiad.'!H95)</f>
        <v>0</v>
      </c>
      <c r="I95" s="86">
        <f t="shared" si="2"/>
        <v>0</v>
      </c>
      <c r="J95" s="86">
        <f t="shared" si="2"/>
        <v>0</v>
      </c>
      <c r="K95" s="86">
        <f t="shared" si="2"/>
        <v>0</v>
      </c>
    </row>
    <row r="96" spans="1:11" ht="15">
      <c r="A96" s="41" t="s">
        <v>613</v>
      </c>
      <c r="B96" s="88" t="s">
        <v>614</v>
      </c>
      <c r="C96" s="86">
        <f>SUM('1. Önk kiad.'!C96+'2.Hiv.kiad.'!C96+'3. sz.ovi kiad.'!C96)</f>
        <v>0</v>
      </c>
      <c r="D96" s="86">
        <f>SUM('1. Önk kiad.'!D96+'2.Hiv.kiad.'!D96+'3. sz.ovi kiad.'!D96)</f>
        <v>0</v>
      </c>
      <c r="E96" s="86">
        <f>SUM('1. Önk kiad.'!E96+'2.Hiv.kiad.'!E96+'3. sz.ovi kiad.'!E96)</f>
        <v>0</v>
      </c>
      <c r="F96" s="86">
        <f>SUM('1. Önk kiad.'!F96+'2.Hiv.kiad.'!F96+'3. sz.ovi kiad.'!F96)</f>
        <v>0</v>
      </c>
      <c r="G96" s="86">
        <f>SUM('1. Önk kiad.'!G96+'2.Hiv.kiad.'!G96+'3. sz.ovi kiad.'!G96)</f>
        <v>0</v>
      </c>
      <c r="H96" s="86">
        <f>SUM('1. Önk kiad.'!H96+'2.Hiv.kiad.'!H96+'3. sz.ovi kiad.'!H96)</f>
        <v>0</v>
      </c>
      <c r="I96" s="86">
        <f t="shared" si="2"/>
        <v>0</v>
      </c>
      <c r="J96" s="86">
        <f t="shared" si="2"/>
        <v>0</v>
      </c>
      <c r="K96" s="86">
        <f t="shared" si="2"/>
        <v>0</v>
      </c>
    </row>
    <row r="97" spans="1:11" ht="15">
      <c r="A97" s="41" t="s">
        <v>871</v>
      </c>
      <c r="B97" s="88" t="s">
        <v>615</v>
      </c>
      <c r="C97" s="86">
        <f>SUM('1. Önk kiad.'!C97+'2.Hiv.kiad.'!C97+'3. sz.ovi kiad.'!C97)</f>
        <v>0</v>
      </c>
      <c r="D97" s="86">
        <f>SUM('1. Önk kiad.'!D97+'2.Hiv.kiad.'!D97+'3. sz.ovi kiad.'!D97)</f>
        <v>0</v>
      </c>
      <c r="E97" s="86">
        <f>SUM('1. Önk kiad.'!E97+'2.Hiv.kiad.'!E97+'3. sz.ovi kiad.'!E97)</f>
        <v>0</v>
      </c>
      <c r="F97" s="86">
        <f>SUM('1. Önk kiad.'!F97+'2.Hiv.kiad.'!F97+'3. sz.ovi kiad.'!F97)</f>
        <v>0</v>
      </c>
      <c r="G97" s="86">
        <f>SUM('1. Önk kiad.'!G97+'2.Hiv.kiad.'!G97+'3. sz.ovi kiad.'!G97)</f>
        <v>16470098</v>
      </c>
      <c r="H97" s="86">
        <f>SUM('1. Önk kiad.'!H97+'2.Hiv.kiad.'!H97+'3. sz.ovi kiad.'!H97)</f>
        <v>16470098</v>
      </c>
      <c r="I97" s="86">
        <f t="shared" si="2"/>
        <v>0</v>
      </c>
      <c r="J97" s="86">
        <f t="shared" si="2"/>
        <v>16470098</v>
      </c>
      <c r="K97" s="86">
        <f t="shared" si="2"/>
        <v>16470098</v>
      </c>
    </row>
    <row r="98" spans="1:11" s="374" customFormat="1" ht="15">
      <c r="A98" s="40" t="s">
        <v>831</v>
      </c>
      <c r="B98" s="92" t="s">
        <v>616</v>
      </c>
      <c r="C98" s="86">
        <f>SUM('1. Önk kiad.'!C98+'2.Hiv.kiad.'!C98+'3. sz.ovi kiad.'!C98)</f>
        <v>0</v>
      </c>
      <c r="D98" s="86">
        <f>SUM('1. Önk kiad.'!D98+'2.Hiv.kiad.'!D98+'3. sz.ovi kiad.'!D98)</f>
        <v>0</v>
      </c>
      <c r="E98" s="86">
        <f>SUM('1. Önk kiad.'!E98+'2.Hiv.kiad.'!E98+'3. sz.ovi kiad.'!E98)</f>
        <v>0</v>
      </c>
      <c r="F98" s="86">
        <f>SUM('1. Önk kiad.'!F98+'2.Hiv.kiad.'!F98+'3. sz.ovi kiad.'!F98)</f>
        <v>0</v>
      </c>
      <c r="G98" s="86">
        <f>SUM('1. Önk kiad.'!G98+'2.Hiv.kiad.'!G98+'3. sz.ovi kiad.'!G98)</f>
        <v>16470098</v>
      </c>
      <c r="H98" s="86">
        <f>SUM('1. Önk kiad.'!H98+'2.Hiv.kiad.'!H98+'3. sz.ovi kiad.'!H98)</f>
        <v>16470098</v>
      </c>
      <c r="I98" s="86">
        <f t="shared" si="2"/>
        <v>0</v>
      </c>
      <c r="J98" s="86">
        <f t="shared" si="2"/>
        <v>16470098</v>
      </c>
      <c r="K98" s="86">
        <f t="shared" si="2"/>
        <v>16470098</v>
      </c>
    </row>
    <row r="99" spans="1:11" ht="15">
      <c r="A99" s="62" t="s">
        <v>112</v>
      </c>
      <c r="B99" s="102"/>
      <c r="C99" s="86">
        <f>SUM('1. Önk kiad.'!C99+'2.Hiv.kiad.'!C99+'3. sz.ovi kiad.'!C99)</f>
        <v>0</v>
      </c>
      <c r="D99" s="86">
        <f>SUM('1. Önk kiad.'!D99+'2.Hiv.kiad.'!D99+'3. sz.ovi kiad.'!D99)</f>
        <v>0</v>
      </c>
      <c r="E99" s="86">
        <f>SUM('1. Önk kiad.'!E99+'2.Hiv.kiad.'!E99+'3. sz.ovi kiad.'!E99)</f>
        <v>0</v>
      </c>
      <c r="F99" s="86">
        <f>SUM('1. Önk kiad.'!F99+'2.Hiv.kiad.'!F99+'3. sz.ovi kiad.'!F99)</f>
        <v>0</v>
      </c>
      <c r="G99" s="86">
        <f>SUM('1. Önk kiad.'!G99+'2.Hiv.kiad.'!G99+'3. sz.ovi kiad.'!G99)</f>
        <v>0</v>
      </c>
      <c r="H99" s="86">
        <f>SUM('1. Önk kiad.'!H99+'2.Hiv.kiad.'!H99+'3. sz.ovi kiad.'!H99)</f>
        <v>0</v>
      </c>
      <c r="I99" s="86">
        <f t="shared" si="2"/>
        <v>0</v>
      </c>
      <c r="J99" s="86">
        <f t="shared" si="2"/>
        <v>0</v>
      </c>
      <c r="K99" s="86">
        <f t="shared" si="2"/>
        <v>0</v>
      </c>
    </row>
    <row r="100" spans="1:11" s="374" customFormat="1" ht="15">
      <c r="A100" s="67" t="s">
        <v>4</v>
      </c>
      <c r="B100" s="68" t="s">
        <v>617</v>
      </c>
      <c r="C100" s="86">
        <f>SUM('1. Önk kiad.'!C100+'2.Hiv.kiad.'!C100+'3. sz.ovi kiad.'!C100)</f>
        <v>636223252</v>
      </c>
      <c r="D100" s="86">
        <f>SUM('1. Önk kiad.'!D100+'2.Hiv.kiad.'!D100+'3. sz.ovi kiad.'!D100)</f>
        <v>716284801</v>
      </c>
      <c r="E100" s="86">
        <f>SUM('1. Önk kiad.'!E100+'2.Hiv.kiad.'!E100+'3. sz.ovi kiad.'!E100)</f>
        <v>636912038</v>
      </c>
      <c r="F100" s="86">
        <f>SUM('1. Önk kiad.'!F100+'2.Hiv.kiad.'!F100+'3. sz.ovi kiad.'!F100)</f>
        <v>424332978</v>
      </c>
      <c r="G100" s="86">
        <f>SUM('1. Önk kiad.'!G100+'2.Hiv.kiad.'!G100+'3. sz.ovi kiad.'!G100)</f>
        <v>437553076</v>
      </c>
      <c r="H100" s="86">
        <f>SUM('1. Önk kiad.'!H100+'2.Hiv.kiad.'!H100+'3. sz.ovi kiad.'!H100)</f>
        <v>161735482</v>
      </c>
      <c r="I100" s="86">
        <f t="shared" si="2"/>
        <v>1060556230</v>
      </c>
      <c r="J100" s="86">
        <f t="shared" si="2"/>
        <v>1153837877</v>
      </c>
      <c r="K100" s="86">
        <f t="shared" si="2"/>
        <v>798647520</v>
      </c>
    </row>
    <row r="101" spans="1:28" ht="15">
      <c r="A101" s="41" t="s">
        <v>872</v>
      </c>
      <c r="B101" s="90" t="s">
        <v>618</v>
      </c>
      <c r="C101" s="86">
        <f>SUM('1. Önk kiad.'!C101+'2.Hiv.kiad.'!C101+'3. sz.ovi kiad.'!C101)</f>
        <v>0</v>
      </c>
      <c r="D101" s="86">
        <f>SUM('1. Önk kiad.'!D101+'2.Hiv.kiad.'!D101+'3. sz.ovi kiad.'!D101)</f>
        <v>0</v>
      </c>
      <c r="E101" s="86">
        <f>SUM('1. Önk kiad.'!E101+'2.Hiv.kiad.'!E101+'3. sz.ovi kiad.'!E101)</f>
        <v>0</v>
      </c>
      <c r="F101" s="86">
        <f>SUM('1. Önk kiad.'!F101+'2.Hiv.kiad.'!F101+'3. sz.ovi kiad.'!F101)</f>
        <v>4771430</v>
      </c>
      <c r="G101" s="86">
        <f>SUM('1. Önk kiad.'!G101+'2.Hiv.kiad.'!G101+'3. sz.ovi kiad.'!G101)</f>
        <v>4771430</v>
      </c>
      <c r="H101" s="86">
        <f>SUM('1. Önk kiad.'!H101+'2.Hiv.kiad.'!H101+'3. sz.ovi kiad.'!H101)</f>
        <v>4771430</v>
      </c>
      <c r="I101" s="86">
        <f t="shared" si="2"/>
        <v>4771430</v>
      </c>
      <c r="J101" s="86">
        <f t="shared" si="2"/>
        <v>4771430</v>
      </c>
      <c r="K101" s="86">
        <f t="shared" si="2"/>
        <v>4771430</v>
      </c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6"/>
      <c r="AB101" s="106"/>
    </row>
    <row r="102" spans="1:28" ht="15">
      <c r="A102" s="41" t="s">
        <v>621</v>
      </c>
      <c r="B102" s="90" t="s">
        <v>622</v>
      </c>
      <c r="C102" s="86">
        <f>SUM('1. Önk kiad.'!C102+'2.Hiv.kiad.'!C102+'3. sz.ovi kiad.'!C102)</f>
        <v>0</v>
      </c>
      <c r="D102" s="86">
        <f>SUM('1. Önk kiad.'!D102+'2.Hiv.kiad.'!D102+'3. sz.ovi kiad.'!D102)</f>
        <v>0</v>
      </c>
      <c r="E102" s="86">
        <f>SUM('1. Önk kiad.'!E102+'2.Hiv.kiad.'!E102+'3. sz.ovi kiad.'!E102)</f>
        <v>0</v>
      </c>
      <c r="F102" s="86">
        <f>SUM('1. Önk kiad.'!F102+'2.Hiv.kiad.'!F102+'3. sz.ovi kiad.'!F102)</f>
        <v>0</v>
      </c>
      <c r="G102" s="86">
        <f>SUM('1. Önk kiad.'!G102+'2.Hiv.kiad.'!G102+'3. sz.ovi kiad.'!G102)</f>
        <v>0</v>
      </c>
      <c r="H102" s="86">
        <f>SUM('1. Önk kiad.'!H102+'2.Hiv.kiad.'!H102+'3. sz.ovi kiad.'!H102)</f>
        <v>0</v>
      </c>
      <c r="I102" s="86">
        <f t="shared" si="2"/>
        <v>0</v>
      </c>
      <c r="J102" s="86">
        <f t="shared" si="2"/>
        <v>0</v>
      </c>
      <c r="K102" s="86">
        <f t="shared" si="2"/>
        <v>0</v>
      </c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6"/>
      <c r="AB102" s="106"/>
    </row>
    <row r="103" spans="1:28" ht="15">
      <c r="A103" s="41" t="s">
        <v>873</v>
      </c>
      <c r="B103" s="90" t="s">
        <v>623</v>
      </c>
      <c r="C103" s="86">
        <f>SUM('1. Önk kiad.'!C103+'2.Hiv.kiad.'!C103+'3. sz.ovi kiad.'!C103)</f>
        <v>0</v>
      </c>
      <c r="D103" s="86">
        <f>SUM('1. Önk kiad.'!D103+'2.Hiv.kiad.'!D103+'3. sz.ovi kiad.'!D103)</f>
        <v>0</v>
      </c>
      <c r="E103" s="86">
        <f>SUM('1. Önk kiad.'!E103+'2.Hiv.kiad.'!E103+'3. sz.ovi kiad.'!E103)</f>
        <v>0</v>
      </c>
      <c r="F103" s="86">
        <f>SUM('1. Önk kiad.'!F103+'2.Hiv.kiad.'!F103+'3. sz.ovi kiad.'!F103)</f>
        <v>0</v>
      </c>
      <c r="G103" s="86">
        <f>SUM('1. Önk kiad.'!G103+'2.Hiv.kiad.'!G103+'3. sz.ovi kiad.'!G103)</f>
        <v>0</v>
      </c>
      <c r="H103" s="86">
        <f>SUM('1. Önk kiad.'!H103+'2.Hiv.kiad.'!H103+'3. sz.ovi kiad.'!H103)</f>
        <v>0</v>
      </c>
      <c r="I103" s="86">
        <f t="shared" si="2"/>
        <v>0</v>
      </c>
      <c r="J103" s="86">
        <f t="shared" si="2"/>
        <v>0</v>
      </c>
      <c r="K103" s="86">
        <f t="shared" si="2"/>
        <v>0</v>
      </c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6"/>
      <c r="AB103" s="106"/>
    </row>
    <row r="104" spans="1:28" ht="15">
      <c r="A104" s="40" t="s">
        <v>836</v>
      </c>
      <c r="B104" s="95" t="s">
        <v>625</v>
      </c>
      <c r="C104" s="86">
        <f>SUM('1. Önk kiad.'!C104+'2.Hiv.kiad.'!C104+'3. sz.ovi kiad.'!C104)</f>
        <v>0</v>
      </c>
      <c r="D104" s="86">
        <f>SUM('1. Önk kiad.'!D104+'2.Hiv.kiad.'!D104+'3. sz.ovi kiad.'!D104)</f>
        <v>0</v>
      </c>
      <c r="E104" s="86">
        <f>SUM('1. Önk kiad.'!E104+'2.Hiv.kiad.'!E104+'3. sz.ovi kiad.'!E104)</f>
        <v>0</v>
      </c>
      <c r="F104" s="86">
        <f>SUM('1. Önk kiad.'!F104+'2.Hiv.kiad.'!F104+'3. sz.ovi kiad.'!F104)</f>
        <v>0</v>
      </c>
      <c r="G104" s="86">
        <f>SUM('1. Önk kiad.'!G104+'2.Hiv.kiad.'!G104+'3. sz.ovi kiad.'!G104)</f>
        <v>0</v>
      </c>
      <c r="H104" s="86">
        <f>SUM('1. Önk kiad.'!H104+'2.Hiv.kiad.'!H104+'3. sz.ovi kiad.'!H104)</f>
        <v>0</v>
      </c>
      <c r="I104" s="86">
        <f t="shared" si="2"/>
        <v>0</v>
      </c>
      <c r="J104" s="86">
        <f t="shared" si="2"/>
        <v>0</v>
      </c>
      <c r="K104" s="86">
        <f t="shared" si="2"/>
        <v>0</v>
      </c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6"/>
      <c r="AB104" s="106"/>
    </row>
    <row r="105" spans="1:28" ht="15">
      <c r="A105" s="108" t="s">
        <v>874</v>
      </c>
      <c r="B105" s="90" t="s">
        <v>626</v>
      </c>
      <c r="C105" s="86">
        <f>SUM('1. Önk kiad.'!C105+'2.Hiv.kiad.'!C105+'3. sz.ovi kiad.'!C105)</f>
        <v>0</v>
      </c>
      <c r="D105" s="86">
        <f>SUM('1. Önk kiad.'!D105+'2.Hiv.kiad.'!D105+'3. sz.ovi kiad.'!D105)</f>
        <v>0</v>
      </c>
      <c r="E105" s="86">
        <f>SUM('1. Önk kiad.'!E105+'2.Hiv.kiad.'!E105+'3. sz.ovi kiad.'!E105)</f>
        <v>0</v>
      </c>
      <c r="F105" s="86">
        <f>SUM('1. Önk kiad.'!F105+'2.Hiv.kiad.'!F105+'3. sz.ovi kiad.'!F105)</f>
        <v>0</v>
      </c>
      <c r="G105" s="86">
        <f>SUM('1. Önk kiad.'!G105+'2.Hiv.kiad.'!G105+'3. sz.ovi kiad.'!G105)</f>
        <v>0</v>
      </c>
      <c r="H105" s="86">
        <f>SUM('1. Önk kiad.'!H105+'2.Hiv.kiad.'!H105+'3. sz.ovi kiad.'!H105)</f>
        <v>0</v>
      </c>
      <c r="I105" s="86">
        <f t="shared" si="2"/>
        <v>0</v>
      </c>
      <c r="J105" s="86">
        <f t="shared" si="2"/>
        <v>0</v>
      </c>
      <c r="K105" s="86">
        <f t="shared" si="2"/>
        <v>0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6"/>
      <c r="AB105" s="106"/>
    </row>
    <row r="106" spans="1:28" ht="15">
      <c r="A106" s="108" t="s">
        <v>842</v>
      </c>
      <c r="B106" s="90" t="s">
        <v>629</v>
      </c>
      <c r="C106" s="86">
        <f>SUM('1. Önk kiad.'!C106+'2.Hiv.kiad.'!C106+'3. sz.ovi kiad.'!C106)</f>
        <v>0</v>
      </c>
      <c r="D106" s="86">
        <f>SUM('1. Önk kiad.'!D106+'2.Hiv.kiad.'!D106+'3. sz.ovi kiad.'!D106)</f>
        <v>0</v>
      </c>
      <c r="E106" s="86">
        <f>SUM('1. Önk kiad.'!E106+'2.Hiv.kiad.'!E106+'3. sz.ovi kiad.'!E106)</f>
        <v>0</v>
      </c>
      <c r="F106" s="86">
        <f>SUM('1. Önk kiad.'!F106+'2.Hiv.kiad.'!F106+'3. sz.ovi kiad.'!F106)</f>
        <v>0</v>
      </c>
      <c r="G106" s="86">
        <f>SUM('1. Önk kiad.'!G106+'2.Hiv.kiad.'!G106+'3. sz.ovi kiad.'!G106)</f>
        <v>0</v>
      </c>
      <c r="H106" s="86">
        <f>SUM('1. Önk kiad.'!H106+'2.Hiv.kiad.'!H106+'3. sz.ovi kiad.'!H106)</f>
        <v>0</v>
      </c>
      <c r="I106" s="86">
        <f t="shared" si="2"/>
        <v>0</v>
      </c>
      <c r="J106" s="86">
        <f t="shared" si="2"/>
        <v>0</v>
      </c>
      <c r="K106" s="86">
        <f t="shared" si="2"/>
        <v>0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6"/>
      <c r="AB106" s="106"/>
    </row>
    <row r="107" spans="1:28" ht="15">
      <c r="A107" s="41" t="s">
        <v>630</v>
      </c>
      <c r="B107" s="90" t="s">
        <v>631</v>
      </c>
      <c r="C107" s="86">
        <f>SUM('1. Önk kiad.'!C107+'2.Hiv.kiad.'!C107+'3. sz.ovi kiad.'!C107)</f>
        <v>0</v>
      </c>
      <c r="D107" s="86">
        <f>SUM('1. Önk kiad.'!D107+'2.Hiv.kiad.'!D107+'3. sz.ovi kiad.'!D107)</f>
        <v>0</v>
      </c>
      <c r="E107" s="86">
        <f>SUM('1. Önk kiad.'!E107+'2.Hiv.kiad.'!E107+'3. sz.ovi kiad.'!E107)</f>
        <v>0</v>
      </c>
      <c r="F107" s="86">
        <f>SUM('1. Önk kiad.'!F107+'2.Hiv.kiad.'!F107+'3. sz.ovi kiad.'!F107)</f>
        <v>0</v>
      </c>
      <c r="G107" s="86">
        <f>SUM('1. Önk kiad.'!G107+'2.Hiv.kiad.'!G107+'3. sz.ovi kiad.'!G107)</f>
        <v>0</v>
      </c>
      <c r="H107" s="86">
        <f>SUM('1. Önk kiad.'!H107+'2.Hiv.kiad.'!H107+'3. sz.ovi kiad.'!H107)</f>
        <v>0</v>
      </c>
      <c r="I107" s="86">
        <f t="shared" si="2"/>
        <v>0</v>
      </c>
      <c r="J107" s="86">
        <f t="shared" si="2"/>
        <v>0</v>
      </c>
      <c r="K107" s="86">
        <f t="shared" si="2"/>
        <v>0</v>
      </c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6"/>
      <c r="AB107" s="106"/>
    </row>
    <row r="108" spans="1:28" ht="15">
      <c r="A108" s="41" t="s">
        <v>0</v>
      </c>
      <c r="B108" s="90" t="s">
        <v>632</v>
      </c>
      <c r="C108" s="86">
        <f>SUM('1. Önk kiad.'!C108+'2.Hiv.kiad.'!C108+'3. sz.ovi kiad.'!C108)</f>
        <v>0</v>
      </c>
      <c r="D108" s="86">
        <f>SUM('1. Önk kiad.'!D108+'2.Hiv.kiad.'!D108+'3. sz.ovi kiad.'!D108)</f>
        <v>0</v>
      </c>
      <c r="E108" s="86">
        <f>SUM('1. Önk kiad.'!E108+'2.Hiv.kiad.'!E108+'3. sz.ovi kiad.'!E108)</f>
        <v>0</v>
      </c>
      <c r="F108" s="86">
        <f>SUM('1. Önk kiad.'!F108+'2.Hiv.kiad.'!F108+'3. sz.ovi kiad.'!F108)</f>
        <v>0</v>
      </c>
      <c r="G108" s="86">
        <f>SUM('1. Önk kiad.'!G108+'2.Hiv.kiad.'!G108+'3. sz.ovi kiad.'!G108)</f>
        <v>0</v>
      </c>
      <c r="H108" s="86">
        <f>SUM('1. Önk kiad.'!H108+'2.Hiv.kiad.'!H108+'3. sz.ovi kiad.'!H108)</f>
        <v>0</v>
      </c>
      <c r="I108" s="86">
        <f t="shared" si="2"/>
        <v>0</v>
      </c>
      <c r="J108" s="86">
        <f t="shared" si="2"/>
        <v>0</v>
      </c>
      <c r="K108" s="86">
        <f t="shared" si="2"/>
        <v>0</v>
      </c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6"/>
      <c r="AB108" s="106"/>
    </row>
    <row r="109" spans="1:28" ht="15">
      <c r="A109" s="110" t="s">
        <v>839</v>
      </c>
      <c r="B109" s="95" t="s">
        <v>633</v>
      </c>
      <c r="C109" s="86">
        <f>SUM('1. Önk kiad.'!C109+'2.Hiv.kiad.'!C109+'3. sz.ovi kiad.'!C109)</f>
        <v>0</v>
      </c>
      <c r="D109" s="86">
        <f>SUM('1. Önk kiad.'!D109+'2.Hiv.kiad.'!D109+'3. sz.ovi kiad.'!D109)</f>
        <v>0</v>
      </c>
      <c r="E109" s="86">
        <f>SUM('1. Önk kiad.'!E109+'2.Hiv.kiad.'!E109+'3. sz.ovi kiad.'!E109)</f>
        <v>0</v>
      </c>
      <c r="F109" s="86">
        <f>SUM('1. Önk kiad.'!F109+'2.Hiv.kiad.'!F109+'3. sz.ovi kiad.'!F109)</f>
        <v>0</v>
      </c>
      <c r="G109" s="86">
        <f>SUM('1. Önk kiad.'!G109+'2.Hiv.kiad.'!G109+'3. sz.ovi kiad.'!G109)</f>
        <v>0</v>
      </c>
      <c r="H109" s="86">
        <f>SUM('1. Önk kiad.'!H109+'2.Hiv.kiad.'!H109+'3. sz.ovi kiad.'!H109)</f>
        <v>0</v>
      </c>
      <c r="I109" s="86">
        <f t="shared" si="2"/>
        <v>0</v>
      </c>
      <c r="J109" s="86">
        <f t="shared" si="2"/>
        <v>0</v>
      </c>
      <c r="K109" s="86">
        <f t="shared" si="2"/>
        <v>0</v>
      </c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06"/>
      <c r="AB109" s="106"/>
    </row>
    <row r="110" spans="1:28" ht="15">
      <c r="A110" s="108" t="s">
        <v>634</v>
      </c>
      <c r="B110" s="90" t="s">
        <v>635</v>
      </c>
      <c r="C110" s="86">
        <f>SUM('1. Önk kiad.'!C110+'2.Hiv.kiad.'!C110+'3. sz.ovi kiad.'!C110)</f>
        <v>0</v>
      </c>
      <c r="D110" s="86">
        <f>SUM('1. Önk kiad.'!D110+'2.Hiv.kiad.'!D110+'3. sz.ovi kiad.'!D110)</f>
        <v>0</v>
      </c>
      <c r="E110" s="86">
        <f>SUM('1. Önk kiad.'!E110+'2.Hiv.kiad.'!E110+'3. sz.ovi kiad.'!E110)</f>
        <v>0</v>
      </c>
      <c r="F110" s="86">
        <f>SUM('1. Önk kiad.'!F110+'2.Hiv.kiad.'!F110+'3. sz.ovi kiad.'!F110)</f>
        <v>0</v>
      </c>
      <c r="G110" s="86">
        <f>SUM('1. Önk kiad.'!G110+'2.Hiv.kiad.'!G110+'3. sz.ovi kiad.'!G110)</f>
        <v>0</v>
      </c>
      <c r="H110" s="86">
        <f>SUM('1. Önk kiad.'!H110+'2.Hiv.kiad.'!H110+'3. sz.ovi kiad.'!H110)</f>
        <v>0</v>
      </c>
      <c r="I110" s="86">
        <f t="shared" si="2"/>
        <v>0</v>
      </c>
      <c r="J110" s="86">
        <f t="shared" si="2"/>
        <v>0</v>
      </c>
      <c r="K110" s="86">
        <f t="shared" si="2"/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6"/>
      <c r="AB110" s="106"/>
    </row>
    <row r="111" spans="1:28" ht="15">
      <c r="A111" s="108" t="s">
        <v>636</v>
      </c>
      <c r="B111" s="90" t="s">
        <v>637</v>
      </c>
      <c r="C111" s="86">
        <f>SUM('1. Önk kiad.'!C111+'2.Hiv.kiad.'!C111+'3. sz.ovi kiad.'!C111)</f>
        <v>11847626</v>
      </c>
      <c r="D111" s="86">
        <f>SUM('1. Önk kiad.'!D111+'2.Hiv.kiad.'!D111+'3. sz.ovi kiad.'!D111)</f>
        <v>11847626</v>
      </c>
      <c r="E111" s="86">
        <f>SUM('1. Önk kiad.'!E111+'2.Hiv.kiad.'!E111+'3. sz.ovi kiad.'!E111)</f>
        <v>11844626</v>
      </c>
      <c r="F111" s="86">
        <f>SUM('1. Önk kiad.'!F111+'2.Hiv.kiad.'!F111+'3. sz.ovi kiad.'!F111)</f>
        <v>0</v>
      </c>
      <c r="G111" s="86">
        <f>SUM('1. Önk kiad.'!G111+'2.Hiv.kiad.'!G111+'3. sz.ovi kiad.'!G111)</f>
        <v>0</v>
      </c>
      <c r="H111" s="86">
        <f>SUM('1. Önk kiad.'!H111+'2.Hiv.kiad.'!H111+'3. sz.ovi kiad.'!H111)</f>
        <v>0</v>
      </c>
      <c r="I111" s="86">
        <f t="shared" si="2"/>
        <v>11847626</v>
      </c>
      <c r="J111" s="86">
        <f t="shared" si="2"/>
        <v>11847626</v>
      </c>
      <c r="K111" s="86">
        <f t="shared" si="2"/>
        <v>11844626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6"/>
      <c r="AB111" s="106"/>
    </row>
    <row r="112" spans="1:28" s="374" customFormat="1" ht="15">
      <c r="A112" s="110" t="s">
        <v>638</v>
      </c>
      <c r="B112" s="95" t="s">
        <v>639</v>
      </c>
      <c r="C112" s="86">
        <f>SUM('1. Önk kiad.'!C112+'2.Hiv.kiad.'!C112+'3. sz.ovi kiad.'!C112)</f>
        <v>281592003</v>
      </c>
      <c r="D112" s="86">
        <f>SUM('1. Önk kiad.'!D112+'2.Hiv.kiad.'!D112+'3. sz.ovi kiad.'!D112)</f>
        <v>281592003</v>
      </c>
      <c r="E112" s="86">
        <f>SUM('1. Önk kiad.'!E112+'2.Hiv.kiad.'!E112+'3. sz.ovi kiad.'!E112)</f>
        <v>265784154</v>
      </c>
      <c r="F112" s="86">
        <f>SUM('1. Önk kiad.'!F112+'2.Hiv.kiad.'!F112+'3. sz.ovi kiad.'!F112)</f>
        <v>0</v>
      </c>
      <c r="G112" s="86">
        <f>SUM('1. Önk kiad.'!G112+'2.Hiv.kiad.'!G112+'3. sz.ovi kiad.'!G112)</f>
        <v>0</v>
      </c>
      <c r="H112" s="86">
        <f>SUM('1. Önk kiad.'!H112+'2.Hiv.kiad.'!H112+'3. sz.ovi kiad.'!H112)</f>
        <v>0</v>
      </c>
      <c r="I112" s="86">
        <f t="shared" si="2"/>
        <v>281592003</v>
      </c>
      <c r="J112" s="86">
        <f t="shared" si="2"/>
        <v>281592003</v>
      </c>
      <c r="K112" s="86">
        <f t="shared" si="2"/>
        <v>265784154</v>
      </c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375"/>
      <c r="AB112" s="375"/>
    </row>
    <row r="113" spans="1:28" ht="15">
      <c r="A113" s="108" t="s">
        <v>640</v>
      </c>
      <c r="B113" s="90" t="s">
        <v>641</v>
      </c>
      <c r="C113" s="86">
        <f>SUM('1. Önk kiad.'!C113+'2.Hiv.kiad.'!C113+'3. sz.ovi kiad.'!C113)</f>
        <v>0</v>
      </c>
      <c r="D113" s="86">
        <f>SUM('1. Önk kiad.'!D113+'2.Hiv.kiad.'!D113+'3. sz.ovi kiad.'!D113)</f>
        <v>0</v>
      </c>
      <c r="E113" s="86">
        <f>SUM('1. Önk kiad.'!E113+'2.Hiv.kiad.'!E113+'3. sz.ovi kiad.'!E113)</f>
        <v>0</v>
      </c>
      <c r="F113" s="86">
        <f>SUM('1. Önk kiad.'!F113+'2.Hiv.kiad.'!F113+'3. sz.ovi kiad.'!F113)</f>
        <v>0</v>
      </c>
      <c r="G113" s="86">
        <f>SUM('1. Önk kiad.'!G113+'2.Hiv.kiad.'!G113+'3. sz.ovi kiad.'!G113)</f>
        <v>0</v>
      </c>
      <c r="H113" s="86">
        <f>SUM('1. Önk kiad.'!H113+'2.Hiv.kiad.'!H113+'3. sz.ovi kiad.'!H113)</f>
        <v>0</v>
      </c>
      <c r="I113" s="86">
        <f t="shared" si="2"/>
        <v>0</v>
      </c>
      <c r="J113" s="86">
        <f t="shared" si="2"/>
        <v>0</v>
      </c>
      <c r="K113" s="86">
        <f t="shared" si="2"/>
        <v>0</v>
      </c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6"/>
      <c r="AB113" s="106"/>
    </row>
    <row r="114" spans="1:28" ht="15">
      <c r="A114" s="108" t="s">
        <v>642</v>
      </c>
      <c r="B114" s="90" t="s">
        <v>643</v>
      </c>
      <c r="C114" s="86">
        <f>SUM('1. Önk kiad.'!C114+'2.Hiv.kiad.'!C114+'3. sz.ovi kiad.'!C114)</f>
        <v>0</v>
      </c>
      <c r="D114" s="86">
        <f>SUM('1. Önk kiad.'!D114+'2.Hiv.kiad.'!D114+'3. sz.ovi kiad.'!D114)</f>
        <v>0</v>
      </c>
      <c r="E114" s="86">
        <f>SUM('1. Önk kiad.'!E114+'2.Hiv.kiad.'!E114+'3. sz.ovi kiad.'!E114)</f>
        <v>0</v>
      </c>
      <c r="F114" s="86">
        <f>SUM('1. Önk kiad.'!F114+'2.Hiv.kiad.'!F114+'3. sz.ovi kiad.'!F114)</f>
        <v>0</v>
      </c>
      <c r="G114" s="86">
        <f>SUM('1. Önk kiad.'!G114+'2.Hiv.kiad.'!G114+'3. sz.ovi kiad.'!G114)</f>
        <v>0</v>
      </c>
      <c r="H114" s="86">
        <f>SUM('1. Önk kiad.'!H114+'2.Hiv.kiad.'!H114+'3. sz.ovi kiad.'!H114)</f>
        <v>0</v>
      </c>
      <c r="I114" s="86">
        <f t="shared" si="2"/>
        <v>0</v>
      </c>
      <c r="J114" s="86">
        <f t="shared" si="2"/>
        <v>0</v>
      </c>
      <c r="K114" s="86">
        <f t="shared" si="2"/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6"/>
      <c r="AB114" s="106"/>
    </row>
    <row r="115" spans="1:28" ht="15">
      <c r="A115" s="108" t="s">
        <v>644</v>
      </c>
      <c r="B115" s="90" t="s">
        <v>645</v>
      </c>
      <c r="C115" s="86">
        <f>SUM('1. Önk kiad.'!C115+'2.Hiv.kiad.'!C115+'3. sz.ovi kiad.'!C115)</f>
        <v>0</v>
      </c>
      <c r="D115" s="86">
        <f>SUM('1. Önk kiad.'!D115+'2.Hiv.kiad.'!D115+'3. sz.ovi kiad.'!D115)</f>
        <v>0</v>
      </c>
      <c r="E115" s="86">
        <f>SUM('1. Önk kiad.'!E115+'2.Hiv.kiad.'!E115+'3. sz.ovi kiad.'!E115)</f>
        <v>0</v>
      </c>
      <c r="F115" s="86">
        <f>SUM('1. Önk kiad.'!F115+'2.Hiv.kiad.'!F115+'3. sz.ovi kiad.'!F115)</f>
        <v>0</v>
      </c>
      <c r="G115" s="86">
        <f>SUM('1. Önk kiad.'!G115+'2.Hiv.kiad.'!G115+'3. sz.ovi kiad.'!G115)</f>
        <v>0</v>
      </c>
      <c r="H115" s="86">
        <f>SUM('1. Önk kiad.'!H115+'2.Hiv.kiad.'!H115+'3. sz.ovi kiad.'!H115)</f>
        <v>0</v>
      </c>
      <c r="I115" s="86">
        <f t="shared" si="2"/>
        <v>0</v>
      </c>
      <c r="J115" s="86">
        <f t="shared" si="2"/>
        <v>0</v>
      </c>
      <c r="K115" s="86">
        <f t="shared" si="2"/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6"/>
      <c r="AB115" s="106"/>
    </row>
    <row r="116" spans="1:28" s="374" customFormat="1" ht="15">
      <c r="A116" s="110" t="s">
        <v>840</v>
      </c>
      <c r="B116" s="95" t="s">
        <v>646</v>
      </c>
      <c r="C116" s="86">
        <f>SUM('1. Önk kiad.'!C116+'2.Hiv.kiad.'!C116+'3. sz.ovi kiad.'!C116)</f>
        <v>293439629</v>
      </c>
      <c r="D116" s="86">
        <f>SUM('1. Önk kiad.'!D116+'2.Hiv.kiad.'!D116+'3. sz.ovi kiad.'!D116)</f>
        <v>293439629</v>
      </c>
      <c r="E116" s="86">
        <f>SUM('1. Önk kiad.'!E116+'2.Hiv.kiad.'!E116+'3. sz.ovi kiad.'!E116)</f>
        <v>277628780</v>
      </c>
      <c r="F116" s="86">
        <f>SUM('1. Önk kiad.'!F116+'2.Hiv.kiad.'!F116+'3. sz.ovi kiad.'!F116)</f>
        <v>0</v>
      </c>
      <c r="G116" s="86">
        <f>SUM('1. Önk kiad.'!G116+'2.Hiv.kiad.'!G116+'3. sz.ovi kiad.'!G116)</f>
        <v>0</v>
      </c>
      <c r="H116" s="86">
        <f>SUM('1. Önk kiad.'!H116+'2.Hiv.kiad.'!H116+'3. sz.ovi kiad.'!H116)</f>
        <v>0</v>
      </c>
      <c r="I116" s="86">
        <f t="shared" si="2"/>
        <v>293439629</v>
      </c>
      <c r="J116" s="86">
        <f t="shared" si="2"/>
        <v>293439629</v>
      </c>
      <c r="K116" s="86">
        <f t="shared" si="2"/>
        <v>277628780</v>
      </c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375"/>
      <c r="AB116" s="375"/>
    </row>
    <row r="117" spans="1:28" ht="15">
      <c r="A117" s="108" t="s">
        <v>647</v>
      </c>
      <c r="B117" s="90" t="s">
        <v>648</v>
      </c>
      <c r="C117" s="86">
        <f>SUM('1. Önk kiad.'!C117+'2.Hiv.kiad.'!C117+'3. sz.ovi kiad.'!C117)</f>
        <v>0</v>
      </c>
      <c r="D117" s="86">
        <f>SUM('1. Önk kiad.'!D117+'2.Hiv.kiad.'!D117+'3. sz.ovi kiad.'!D117)</f>
        <v>0</v>
      </c>
      <c r="E117" s="86">
        <f>SUM('1. Önk kiad.'!E117+'2.Hiv.kiad.'!E117+'3. sz.ovi kiad.'!E117)</f>
        <v>0</v>
      </c>
      <c r="F117" s="86">
        <f>SUM('1. Önk kiad.'!F117+'2.Hiv.kiad.'!F117+'3. sz.ovi kiad.'!F117)</f>
        <v>0</v>
      </c>
      <c r="G117" s="86">
        <f>SUM('1. Önk kiad.'!G117+'2.Hiv.kiad.'!G117+'3. sz.ovi kiad.'!G117)</f>
        <v>0</v>
      </c>
      <c r="H117" s="86">
        <f>SUM('1. Önk kiad.'!H117+'2.Hiv.kiad.'!H117+'3. sz.ovi kiad.'!H117)</f>
        <v>0</v>
      </c>
      <c r="I117" s="86">
        <f t="shared" si="2"/>
        <v>0</v>
      </c>
      <c r="J117" s="86">
        <f t="shared" si="2"/>
        <v>0</v>
      </c>
      <c r="K117" s="86">
        <f t="shared" si="2"/>
        <v>0</v>
      </c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6"/>
      <c r="AB117" s="106"/>
    </row>
    <row r="118" spans="1:28" ht="15">
      <c r="A118" s="41" t="s">
        <v>649</v>
      </c>
      <c r="B118" s="90" t="s">
        <v>650</v>
      </c>
      <c r="C118" s="86">
        <f>SUM('1. Önk kiad.'!C118+'2.Hiv.kiad.'!C118+'3. sz.ovi kiad.'!C118)</f>
        <v>0</v>
      </c>
      <c r="D118" s="86">
        <f>SUM('1. Önk kiad.'!D118+'2.Hiv.kiad.'!D118+'3. sz.ovi kiad.'!D118)</f>
        <v>0</v>
      </c>
      <c r="E118" s="86">
        <f>SUM('1. Önk kiad.'!E118+'2.Hiv.kiad.'!E118+'3. sz.ovi kiad.'!E118)</f>
        <v>0</v>
      </c>
      <c r="F118" s="86">
        <f>SUM('1. Önk kiad.'!F118+'2.Hiv.kiad.'!F118+'3. sz.ovi kiad.'!F118)</f>
        <v>0</v>
      </c>
      <c r="G118" s="86">
        <f>SUM('1. Önk kiad.'!G118+'2.Hiv.kiad.'!G118+'3. sz.ovi kiad.'!G118)</f>
        <v>0</v>
      </c>
      <c r="H118" s="86">
        <f>SUM('1. Önk kiad.'!H118+'2.Hiv.kiad.'!H118+'3. sz.ovi kiad.'!H118)</f>
        <v>0</v>
      </c>
      <c r="I118" s="86">
        <f t="shared" si="2"/>
        <v>0</v>
      </c>
      <c r="J118" s="86">
        <f t="shared" si="2"/>
        <v>0</v>
      </c>
      <c r="K118" s="86">
        <f t="shared" si="2"/>
        <v>0</v>
      </c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6"/>
      <c r="AB118" s="106"/>
    </row>
    <row r="119" spans="1:28" ht="15">
      <c r="A119" s="108" t="s">
        <v>1</v>
      </c>
      <c r="B119" s="90" t="s">
        <v>651</v>
      </c>
      <c r="C119" s="86">
        <f>SUM('1. Önk kiad.'!C119+'2.Hiv.kiad.'!C119+'3. sz.ovi kiad.'!C119)</f>
        <v>0</v>
      </c>
      <c r="D119" s="86">
        <f>SUM('1. Önk kiad.'!D119+'2.Hiv.kiad.'!D119+'3. sz.ovi kiad.'!D119)</f>
        <v>0</v>
      </c>
      <c r="E119" s="86">
        <f>SUM('1. Önk kiad.'!E119+'2.Hiv.kiad.'!E119+'3. sz.ovi kiad.'!E119)</f>
        <v>0</v>
      </c>
      <c r="F119" s="86">
        <f>SUM('1. Önk kiad.'!F119+'2.Hiv.kiad.'!F119+'3. sz.ovi kiad.'!F119)</f>
        <v>0</v>
      </c>
      <c r="G119" s="86">
        <f>SUM('1. Önk kiad.'!G119+'2.Hiv.kiad.'!G119+'3. sz.ovi kiad.'!G119)</f>
        <v>0</v>
      </c>
      <c r="H119" s="86">
        <f>SUM('1. Önk kiad.'!H119+'2.Hiv.kiad.'!H119+'3. sz.ovi kiad.'!H119)</f>
        <v>0</v>
      </c>
      <c r="I119" s="86">
        <f t="shared" si="2"/>
        <v>0</v>
      </c>
      <c r="J119" s="86">
        <f t="shared" si="2"/>
        <v>0</v>
      </c>
      <c r="K119" s="86">
        <f t="shared" si="2"/>
        <v>0</v>
      </c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6"/>
      <c r="AB119" s="106"/>
    </row>
    <row r="120" spans="1:28" ht="15">
      <c r="A120" s="108" t="s">
        <v>845</v>
      </c>
      <c r="B120" s="90" t="s">
        <v>652</v>
      </c>
      <c r="C120" s="86">
        <f>SUM('1. Önk kiad.'!C120+'2.Hiv.kiad.'!C120+'3. sz.ovi kiad.'!C120)</f>
        <v>0</v>
      </c>
      <c r="D120" s="86">
        <f>SUM('1. Önk kiad.'!D120+'2.Hiv.kiad.'!D120+'3. sz.ovi kiad.'!D120)</f>
        <v>0</v>
      </c>
      <c r="E120" s="86">
        <f>SUM('1. Önk kiad.'!E120+'2.Hiv.kiad.'!E120+'3. sz.ovi kiad.'!E120)</f>
        <v>0</v>
      </c>
      <c r="F120" s="86">
        <f>SUM('1. Önk kiad.'!F120+'2.Hiv.kiad.'!F120+'3. sz.ovi kiad.'!F120)</f>
        <v>0</v>
      </c>
      <c r="G120" s="86">
        <f>SUM('1. Önk kiad.'!G120+'2.Hiv.kiad.'!G120+'3. sz.ovi kiad.'!G120)</f>
        <v>0</v>
      </c>
      <c r="H120" s="86">
        <f>SUM('1. Önk kiad.'!H120+'2.Hiv.kiad.'!H120+'3. sz.ovi kiad.'!H120)</f>
        <v>0</v>
      </c>
      <c r="I120" s="86">
        <f t="shared" si="2"/>
        <v>0</v>
      </c>
      <c r="J120" s="86">
        <f t="shared" si="2"/>
        <v>0</v>
      </c>
      <c r="K120" s="86">
        <f t="shared" si="2"/>
        <v>0</v>
      </c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6"/>
      <c r="AB120" s="106"/>
    </row>
    <row r="121" spans="1:28" ht="15">
      <c r="A121" s="110" t="s">
        <v>846</v>
      </c>
      <c r="B121" s="95" t="s">
        <v>656</v>
      </c>
      <c r="C121" s="86">
        <f>SUM('1. Önk kiad.'!C121+'2.Hiv.kiad.'!C121+'3. sz.ovi kiad.'!C121)</f>
        <v>0</v>
      </c>
      <c r="D121" s="86">
        <f>SUM('1. Önk kiad.'!D121+'2.Hiv.kiad.'!D121+'3. sz.ovi kiad.'!D121)</f>
        <v>0</v>
      </c>
      <c r="E121" s="86">
        <v>0</v>
      </c>
      <c r="F121" s="86">
        <f>SUM('1. Önk kiad.'!F121+'2.Hiv.kiad.'!F121+'3. sz.ovi kiad.'!F121)</f>
        <v>0</v>
      </c>
      <c r="G121" s="86">
        <f>SUM('1. Önk kiad.'!G121+'2.Hiv.kiad.'!G121+'3. sz.ovi kiad.'!G121)</f>
        <v>0</v>
      </c>
      <c r="H121" s="86">
        <f>SUM('1. Önk kiad.'!H121+'2.Hiv.kiad.'!H121+'3. sz.ovi kiad.'!H121)</f>
        <v>0</v>
      </c>
      <c r="I121" s="86">
        <f t="shared" si="2"/>
        <v>215404560</v>
      </c>
      <c r="J121" s="86">
        <f t="shared" si="2"/>
        <v>201687936</v>
      </c>
      <c r="K121" s="86">
        <f t="shared" si="2"/>
        <v>197872861</v>
      </c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06"/>
      <c r="AB121" s="106"/>
    </row>
    <row r="122" spans="1:28" ht="15">
      <c r="A122" s="41" t="s">
        <v>657</v>
      </c>
      <c r="B122" s="90" t="s">
        <v>658</v>
      </c>
      <c r="C122" s="86">
        <f>SUM('1. Önk kiad.'!C122+'2.Hiv.kiad.'!C122+'3. sz.ovi kiad.'!C122)</f>
        <v>0</v>
      </c>
      <c r="D122" s="86">
        <f>SUM('1. Önk kiad.'!D122+'2.Hiv.kiad.'!D122+'3. sz.ovi kiad.'!D122)</f>
        <v>0</v>
      </c>
      <c r="E122" s="86">
        <f>SUM('1. Önk kiad.'!E122+'2.Hiv.kiad.'!E122+'3. sz.ovi kiad.'!E122)</f>
        <v>0</v>
      </c>
      <c r="F122" s="86">
        <f>SUM('1. Önk kiad.'!F122+'2.Hiv.kiad.'!F122+'3. sz.ovi kiad.'!F122)</f>
        <v>0</v>
      </c>
      <c r="G122" s="86">
        <f>SUM('1. Önk kiad.'!G122+'2.Hiv.kiad.'!G122+'3. sz.ovi kiad.'!G122)</f>
        <v>0</v>
      </c>
      <c r="H122" s="86">
        <f>SUM('1. Önk kiad.'!H122+'2.Hiv.kiad.'!H122+'3. sz.ovi kiad.'!H122)</f>
        <v>0</v>
      </c>
      <c r="I122" s="86">
        <f t="shared" si="2"/>
        <v>0</v>
      </c>
      <c r="J122" s="86">
        <f t="shared" si="2"/>
        <v>0</v>
      </c>
      <c r="K122" s="86">
        <f t="shared" si="2"/>
        <v>0</v>
      </c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6"/>
      <c r="AB122" s="106"/>
    </row>
    <row r="123" spans="1:28" s="374" customFormat="1" ht="15">
      <c r="A123" s="75" t="s">
        <v>5</v>
      </c>
      <c r="B123" s="76" t="s">
        <v>659</v>
      </c>
      <c r="C123" s="86">
        <f>SUM(C116)</f>
        <v>293439629</v>
      </c>
      <c r="D123" s="86">
        <f>SUM(D116)</f>
        <v>293439629</v>
      </c>
      <c r="E123" s="86">
        <f>SUM(E116)</f>
        <v>277628780</v>
      </c>
      <c r="F123" s="86">
        <f>SUM('1. Önk kiad.'!F123+'2.Hiv.kiad.'!F123+'3. sz.ovi kiad.'!F123)</f>
        <v>0</v>
      </c>
      <c r="G123" s="86">
        <f>SUM('1. Önk kiad.'!G123+'2.Hiv.kiad.'!G123+'3. sz.ovi kiad.'!G123)</f>
        <v>0</v>
      </c>
      <c r="H123" s="86">
        <f>SUM('1. Önk kiad.'!H123+'2.Hiv.kiad.'!H123+'3. sz.ovi kiad.'!H123)</f>
        <v>0</v>
      </c>
      <c r="I123" s="86">
        <f t="shared" si="2"/>
        <v>215404560</v>
      </c>
      <c r="J123" s="86">
        <f t="shared" si="2"/>
        <v>201687936</v>
      </c>
      <c r="K123" s="86">
        <f t="shared" si="2"/>
        <v>197872861</v>
      </c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375"/>
      <c r="AB123" s="375"/>
    </row>
    <row r="124" spans="1:28" s="374" customFormat="1" ht="15">
      <c r="A124" s="77" t="s">
        <v>41</v>
      </c>
      <c r="B124" s="77"/>
      <c r="C124" s="86">
        <f>SUM('1. Önk kiad.'!C124+'2.Hiv.kiad.'!C124+'3. sz.ovi kiad.'!C124)</f>
        <v>929662881</v>
      </c>
      <c r="D124" s="86">
        <f>SUM('1. Önk kiad.'!D124+'2.Hiv.kiad.'!D124+'3. sz.ovi kiad.'!D124)</f>
        <v>1009724430</v>
      </c>
      <c r="E124" s="86">
        <f>SUM('1. Önk kiad.'!E124+'2.Hiv.kiad.'!E124+'3. sz.ovi kiad.'!E124)</f>
        <v>914540818</v>
      </c>
      <c r="F124" s="86">
        <f>SUM('1. Önk kiad.'!F124+'2.Hiv.kiad.'!F124+'3. sz.ovi kiad.'!F124)</f>
        <v>429104408</v>
      </c>
      <c r="G124" s="86">
        <f>SUM('1. Önk kiad.'!G124+'2.Hiv.kiad.'!G124+'3. sz.ovi kiad.'!G124)</f>
        <v>447095936</v>
      </c>
      <c r="H124" s="86">
        <f>SUM('1. Önk kiad.'!H124+'2.Hiv.kiad.'!H124+'3. sz.ovi kiad.'!H124)</f>
        <v>171278342</v>
      </c>
      <c r="I124" s="86">
        <f t="shared" si="2"/>
        <v>1358767289</v>
      </c>
      <c r="J124" s="86">
        <f t="shared" si="2"/>
        <v>1456820366</v>
      </c>
      <c r="K124" s="86">
        <f t="shared" si="2"/>
        <v>1085819160</v>
      </c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</row>
    <row r="125" spans="2:28" ht="15">
      <c r="B125" s="106"/>
      <c r="C125" s="86"/>
      <c r="D125" s="86"/>
      <c r="E125" s="86"/>
      <c r="F125" s="86"/>
      <c r="G125" s="86"/>
      <c r="H125" s="372"/>
      <c r="I125" s="377"/>
      <c r="J125" s="377"/>
      <c r="K125" s="377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</row>
    <row r="126" spans="2:28" ht="15">
      <c r="B126" s="106"/>
      <c r="C126" s="106"/>
      <c r="D126" s="106"/>
      <c r="E126" s="106"/>
      <c r="F126" s="373"/>
      <c r="G126" s="106"/>
      <c r="H126" s="373"/>
      <c r="I126" s="117"/>
      <c r="J126" s="117"/>
      <c r="K126" s="117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</row>
    <row r="127" spans="2:28" ht="15">
      <c r="B127" s="106"/>
      <c r="C127" s="106"/>
      <c r="D127" s="106"/>
      <c r="E127" s="106"/>
      <c r="F127" s="373"/>
      <c r="G127" s="106"/>
      <c r="H127" s="373"/>
      <c r="I127" s="117"/>
      <c r="J127" s="117"/>
      <c r="K127" s="117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</row>
    <row r="128" spans="2:28" ht="15">
      <c r="B128" s="106"/>
      <c r="C128" s="106"/>
      <c r="D128" s="106"/>
      <c r="E128" s="106"/>
      <c r="F128" s="373"/>
      <c r="G128" s="106"/>
      <c r="H128" s="106"/>
      <c r="I128" s="117"/>
      <c r="J128" s="117"/>
      <c r="K128" s="117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</row>
    <row r="129" spans="2:28" ht="15">
      <c r="B129" s="106"/>
      <c r="C129" s="106"/>
      <c r="D129" s="106"/>
      <c r="E129" s="106"/>
      <c r="F129" s="373"/>
      <c r="G129" s="106"/>
      <c r="H129" s="106"/>
      <c r="I129" s="117"/>
      <c r="J129" s="117"/>
      <c r="K129" s="117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</row>
    <row r="130" spans="2:28" ht="15">
      <c r="B130" s="106"/>
      <c r="C130" s="106"/>
      <c r="D130" s="106"/>
      <c r="E130" s="106"/>
      <c r="F130" s="373"/>
      <c r="G130" s="106"/>
      <c r="H130" s="106"/>
      <c r="I130" s="117"/>
      <c r="J130" s="117"/>
      <c r="K130" s="117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</row>
    <row r="131" spans="2:28" ht="15">
      <c r="B131" s="106"/>
      <c r="C131" s="106"/>
      <c r="D131" s="106"/>
      <c r="E131" s="106"/>
      <c r="F131" s="373"/>
      <c r="G131" s="106"/>
      <c r="H131" s="106"/>
      <c r="I131" s="117"/>
      <c r="J131" s="117"/>
      <c r="K131" s="117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</row>
    <row r="132" spans="2:28" ht="15">
      <c r="B132" s="106"/>
      <c r="C132" s="106"/>
      <c r="D132" s="106"/>
      <c r="E132" s="106"/>
      <c r="F132" s="373"/>
      <c r="G132" s="106"/>
      <c r="H132" s="106"/>
      <c r="I132" s="117"/>
      <c r="J132" s="117"/>
      <c r="K132" s="117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</row>
    <row r="133" spans="2:28" ht="15">
      <c r="B133" s="106"/>
      <c r="C133" s="106"/>
      <c r="D133" s="106"/>
      <c r="E133" s="106"/>
      <c r="F133" s="373"/>
      <c r="G133" s="106"/>
      <c r="H133" s="106"/>
      <c r="I133" s="117"/>
      <c r="J133" s="117"/>
      <c r="K133" s="117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</row>
    <row r="134" spans="2:28" ht="15">
      <c r="B134" s="106"/>
      <c r="C134" s="106"/>
      <c r="D134" s="106"/>
      <c r="E134" s="106"/>
      <c r="F134" s="106"/>
      <c r="G134" s="106"/>
      <c r="H134" s="106"/>
      <c r="I134" s="117"/>
      <c r="J134" s="117"/>
      <c r="K134" s="117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</row>
    <row r="135" spans="2:28" ht="15">
      <c r="B135" s="106"/>
      <c r="C135" s="106"/>
      <c r="D135" s="106"/>
      <c r="E135" s="106"/>
      <c r="F135" s="106"/>
      <c r="G135" s="106"/>
      <c r="H135" s="106"/>
      <c r="I135" s="117"/>
      <c r="J135" s="117"/>
      <c r="K135" s="117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</row>
    <row r="136" spans="2:28" ht="15">
      <c r="B136" s="106"/>
      <c r="C136" s="106"/>
      <c r="D136" s="106"/>
      <c r="E136" s="106"/>
      <c r="F136" s="106"/>
      <c r="G136" s="106"/>
      <c r="H136" s="106"/>
      <c r="I136" s="117"/>
      <c r="J136" s="117"/>
      <c r="K136" s="117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</row>
    <row r="137" spans="2:28" ht="15">
      <c r="B137" s="106"/>
      <c r="C137" s="106"/>
      <c r="D137" s="106"/>
      <c r="E137" s="106"/>
      <c r="F137" s="106"/>
      <c r="G137" s="106"/>
      <c r="H137" s="106"/>
      <c r="I137" s="117"/>
      <c r="J137" s="117"/>
      <c r="K137" s="117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</row>
    <row r="138" spans="2:28" ht="15">
      <c r="B138" s="106"/>
      <c r="C138" s="106"/>
      <c r="D138" s="106"/>
      <c r="E138" s="106"/>
      <c r="F138" s="106"/>
      <c r="G138" s="106"/>
      <c r="H138" s="106"/>
      <c r="I138" s="117"/>
      <c r="J138" s="117"/>
      <c r="K138" s="117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</row>
    <row r="139" spans="2:28" ht="15">
      <c r="B139" s="106"/>
      <c r="C139" s="106"/>
      <c r="D139" s="106"/>
      <c r="E139" s="106"/>
      <c r="F139" s="106"/>
      <c r="G139" s="106"/>
      <c r="H139" s="106"/>
      <c r="I139" s="117"/>
      <c r="J139" s="117"/>
      <c r="K139" s="117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</row>
    <row r="140" spans="2:28" ht="15">
      <c r="B140" s="106"/>
      <c r="C140" s="106"/>
      <c r="D140" s="106"/>
      <c r="E140" s="106"/>
      <c r="F140" s="106"/>
      <c r="G140" s="106"/>
      <c r="H140" s="106"/>
      <c r="I140" s="117"/>
      <c r="J140" s="117"/>
      <c r="K140" s="117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</row>
    <row r="141" spans="2:28" ht="15">
      <c r="B141" s="106"/>
      <c r="C141" s="106"/>
      <c r="D141" s="106"/>
      <c r="E141" s="106"/>
      <c r="F141" s="106"/>
      <c r="G141" s="106"/>
      <c r="H141" s="106"/>
      <c r="I141" s="117"/>
      <c r="J141" s="117"/>
      <c r="K141" s="117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</row>
    <row r="142" spans="2:28" ht="15">
      <c r="B142" s="106"/>
      <c r="C142" s="106"/>
      <c r="D142" s="106"/>
      <c r="E142" s="106"/>
      <c r="F142" s="106"/>
      <c r="G142" s="106"/>
      <c r="H142" s="106"/>
      <c r="I142" s="117"/>
      <c r="J142" s="117"/>
      <c r="K142" s="117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</row>
    <row r="143" spans="2:28" ht="15">
      <c r="B143" s="106"/>
      <c r="C143" s="106"/>
      <c r="D143" s="106"/>
      <c r="E143" s="106"/>
      <c r="F143" s="106"/>
      <c r="G143" s="106"/>
      <c r="H143" s="106"/>
      <c r="I143" s="117"/>
      <c r="J143" s="117"/>
      <c r="K143" s="117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</row>
    <row r="144" spans="2:28" ht="15">
      <c r="B144" s="106"/>
      <c r="C144" s="106"/>
      <c r="D144" s="106"/>
      <c r="E144" s="106"/>
      <c r="F144" s="106"/>
      <c r="G144" s="106"/>
      <c r="H144" s="106"/>
      <c r="I144" s="117"/>
      <c r="J144" s="117"/>
      <c r="K144" s="117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</row>
    <row r="145" spans="2:28" ht="15">
      <c r="B145" s="106"/>
      <c r="C145" s="106"/>
      <c r="D145" s="106"/>
      <c r="E145" s="106"/>
      <c r="F145" s="106"/>
      <c r="G145" s="106"/>
      <c r="H145" s="106"/>
      <c r="I145" s="117"/>
      <c r="J145" s="117"/>
      <c r="K145" s="117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</row>
    <row r="146" spans="2:28" ht="15">
      <c r="B146" s="106"/>
      <c r="C146" s="106"/>
      <c r="D146" s="106"/>
      <c r="E146" s="106"/>
      <c r="F146" s="106"/>
      <c r="G146" s="106"/>
      <c r="H146" s="106"/>
      <c r="I146" s="117"/>
      <c r="J146" s="117"/>
      <c r="K146" s="117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</row>
    <row r="147" spans="2:28" ht="15">
      <c r="B147" s="106"/>
      <c r="C147" s="106"/>
      <c r="D147" s="106"/>
      <c r="E147" s="106"/>
      <c r="F147" s="106"/>
      <c r="G147" s="106"/>
      <c r="H147" s="106"/>
      <c r="I147" s="117"/>
      <c r="J147" s="117"/>
      <c r="K147" s="117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</row>
    <row r="148" spans="2:28" ht="15">
      <c r="B148" s="106"/>
      <c r="C148" s="106"/>
      <c r="D148" s="106"/>
      <c r="E148" s="106"/>
      <c r="F148" s="106"/>
      <c r="G148" s="106"/>
      <c r="H148" s="106"/>
      <c r="I148" s="117"/>
      <c r="J148" s="117"/>
      <c r="K148" s="117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</row>
    <row r="149" spans="2:28" ht="15">
      <c r="B149" s="106"/>
      <c r="C149" s="106"/>
      <c r="D149" s="106"/>
      <c r="E149" s="106"/>
      <c r="F149" s="106"/>
      <c r="G149" s="106"/>
      <c r="H149" s="106"/>
      <c r="I149" s="117"/>
      <c r="J149" s="117"/>
      <c r="K149" s="117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</row>
    <row r="150" spans="2:28" ht="15">
      <c r="B150" s="106"/>
      <c r="C150" s="106"/>
      <c r="D150" s="106"/>
      <c r="E150" s="106"/>
      <c r="F150" s="106"/>
      <c r="G150" s="106"/>
      <c r="H150" s="106"/>
      <c r="I150" s="117"/>
      <c r="J150" s="117"/>
      <c r="K150" s="117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</row>
    <row r="151" spans="2:28" ht="15">
      <c r="B151" s="106"/>
      <c r="C151" s="106"/>
      <c r="D151" s="106"/>
      <c r="E151" s="106"/>
      <c r="F151" s="106"/>
      <c r="G151" s="106"/>
      <c r="H151" s="106"/>
      <c r="I151" s="117"/>
      <c r="J151" s="117"/>
      <c r="K151" s="117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</row>
    <row r="152" spans="2:28" ht="15">
      <c r="B152" s="106"/>
      <c r="C152" s="106"/>
      <c r="D152" s="106"/>
      <c r="E152" s="106"/>
      <c r="F152" s="106"/>
      <c r="G152" s="106"/>
      <c r="H152" s="106"/>
      <c r="I152" s="117"/>
      <c r="J152" s="117"/>
      <c r="K152" s="117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</row>
    <row r="153" spans="2:28" ht="15">
      <c r="B153" s="106"/>
      <c r="C153" s="106"/>
      <c r="D153" s="106"/>
      <c r="E153" s="106"/>
      <c r="F153" s="106"/>
      <c r="G153" s="106"/>
      <c r="H153" s="106"/>
      <c r="I153" s="117"/>
      <c r="J153" s="117"/>
      <c r="K153" s="117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</row>
    <row r="154" spans="2:28" ht="15">
      <c r="B154" s="106"/>
      <c r="C154" s="106"/>
      <c r="D154" s="106"/>
      <c r="E154" s="106"/>
      <c r="F154" s="106"/>
      <c r="G154" s="106"/>
      <c r="H154" s="106"/>
      <c r="I154" s="117"/>
      <c r="J154" s="117"/>
      <c r="K154" s="117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</row>
    <row r="155" spans="2:28" ht="15">
      <c r="B155" s="106"/>
      <c r="C155" s="106"/>
      <c r="D155" s="106"/>
      <c r="E155" s="106"/>
      <c r="F155" s="106"/>
      <c r="G155" s="106"/>
      <c r="H155" s="106"/>
      <c r="I155" s="117"/>
      <c r="J155" s="117"/>
      <c r="K155" s="117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</row>
    <row r="156" spans="2:28" ht="15">
      <c r="B156" s="106"/>
      <c r="C156" s="106"/>
      <c r="D156" s="106"/>
      <c r="E156" s="106"/>
      <c r="F156" s="106"/>
      <c r="G156" s="106"/>
      <c r="H156" s="106"/>
      <c r="I156" s="117"/>
      <c r="J156" s="117"/>
      <c r="K156" s="117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</row>
    <row r="157" spans="2:28" ht="15">
      <c r="B157" s="106"/>
      <c r="C157" s="106"/>
      <c r="D157" s="106"/>
      <c r="E157" s="106"/>
      <c r="F157" s="106"/>
      <c r="G157" s="106"/>
      <c r="H157" s="106"/>
      <c r="I157" s="117"/>
      <c r="J157" s="117"/>
      <c r="K157" s="117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</row>
    <row r="158" spans="2:28" ht="15">
      <c r="B158" s="106"/>
      <c r="C158" s="106"/>
      <c r="D158" s="106"/>
      <c r="E158" s="106"/>
      <c r="F158" s="106"/>
      <c r="G158" s="106"/>
      <c r="H158" s="106"/>
      <c r="I158" s="117"/>
      <c r="J158" s="117"/>
      <c r="K158" s="117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</row>
    <row r="159" spans="2:28" ht="15">
      <c r="B159" s="106"/>
      <c r="C159" s="106"/>
      <c r="D159" s="106"/>
      <c r="E159" s="106"/>
      <c r="F159" s="106"/>
      <c r="G159" s="106"/>
      <c r="H159" s="106"/>
      <c r="I159" s="117"/>
      <c r="J159" s="117"/>
      <c r="K159" s="117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</row>
    <row r="160" spans="2:28" ht="15">
      <c r="B160" s="106"/>
      <c r="C160" s="106"/>
      <c r="D160" s="106"/>
      <c r="E160" s="106"/>
      <c r="F160" s="106"/>
      <c r="G160" s="106"/>
      <c r="H160" s="106"/>
      <c r="I160" s="117"/>
      <c r="J160" s="117"/>
      <c r="K160" s="117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</row>
    <row r="161" spans="2:28" ht="15">
      <c r="B161" s="106"/>
      <c r="C161" s="106"/>
      <c r="D161" s="106"/>
      <c r="E161" s="106"/>
      <c r="F161" s="106"/>
      <c r="G161" s="106"/>
      <c r="H161" s="106"/>
      <c r="I161" s="117"/>
      <c r="J161" s="117"/>
      <c r="K161" s="117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</row>
    <row r="162" spans="2:28" ht="15">
      <c r="B162" s="106"/>
      <c r="C162" s="106"/>
      <c r="D162" s="106"/>
      <c r="E162" s="106"/>
      <c r="F162" s="106"/>
      <c r="G162" s="106"/>
      <c r="H162" s="106"/>
      <c r="I162" s="117"/>
      <c r="J162" s="117"/>
      <c r="K162" s="117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</row>
    <row r="163" spans="2:28" ht="15">
      <c r="B163" s="106"/>
      <c r="C163" s="106"/>
      <c r="D163" s="106"/>
      <c r="E163" s="106"/>
      <c r="F163" s="106"/>
      <c r="G163" s="106"/>
      <c r="H163" s="106"/>
      <c r="I163" s="117"/>
      <c r="J163" s="117"/>
      <c r="K163" s="117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</row>
    <row r="164" spans="2:28" ht="15">
      <c r="B164" s="106"/>
      <c r="C164" s="106"/>
      <c r="D164" s="106"/>
      <c r="E164" s="106"/>
      <c r="F164" s="106"/>
      <c r="G164" s="106"/>
      <c r="H164" s="106"/>
      <c r="I164" s="117"/>
      <c r="J164" s="117"/>
      <c r="K164" s="117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</row>
    <row r="165" spans="2:28" ht="15">
      <c r="B165" s="106"/>
      <c r="C165" s="106"/>
      <c r="D165" s="106"/>
      <c r="E165" s="106"/>
      <c r="F165" s="106"/>
      <c r="G165" s="106"/>
      <c r="H165" s="106"/>
      <c r="I165" s="117"/>
      <c r="J165" s="117"/>
      <c r="K165" s="117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</row>
    <row r="166" spans="2:28" ht="15">
      <c r="B166" s="106"/>
      <c r="C166" s="106"/>
      <c r="D166" s="106"/>
      <c r="E166" s="106"/>
      <c r="F166" s="106"/>
      <c r="G166" s="106"/>
      <c r="H166" s="106"/>
      <c r="I166" s="117"/>
      <c r="J166" s="117"/>
      <c r="K166" s="117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</row>
    <row r="167" spans="2:28" ht="15">
      <c r="B167" s="106"/>
      <c r="C167" s="106"/>
      <c r="D167" s="106"/>
      <c r="E167" s="106"/>
      <c r="F167" s="106"/>
      <c r="G167" s="106"/>
      <c r="H167" s="106"/>
      <c r="I167" s="117"/>
      <c r="J167" s="117"/>
      <c r="K167" s="117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</row>
    <row r="168" spans="2:28" ht="15">
      <c r="B168" s="106"/>
      <c r="C168" s="106"/>
      <c r="D168" s="106"/>
      <c r="E168" s="106"/>
      <c r="F168" s="106"/>
      <c r="G168" s="106"/>
      <c r="H168" s="106"/>
      <c r="I168" s="117"/>
      <c r="J168" s="117"/>
      <c r="K168" s="117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</row>
    <row r="169" spans="2:28" ht="15">
      <c r="B169" s="106"/>
      <c r="C169" s="106"/>
      <c r="D169" s="106"/>
      <c r="E169" s="106"/>
      <c r="F169" s="106"/>
      <c r="G169" s="106"/>
      <c r="H169" s="106"/>
      <c r="I169" s="117"/>
      <c r="J169" s="117"/>
      <c r="K169" s="117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</row>
    <row r="170" spans="2:28" ht="15">
      <c r="B170" s="106"/>
      <c r="C170" s="106"/>
      <c r="D170" s="106"/>
      <c r="E170" s="106"/>
      <c r="F170" s="106"/>
      <c r="G170" s="106"/>
      <c r="H170" s="106"/>
      <c r="I170" s="117"/>
      <c r="J170" s="117"/>
      <c r="K170" s="117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</row>
    <row r="171" spans="2:28" ht="15">
      <c r="B171" s="106"/>
      <c r="C171" s="106"/>
      <c r="D171" s="106"/>
      <c r="E171" s="106"/>
      <c r="F171" s="106"/>
      <c r="G171" s="106"/>
      <c r="H171" s="106"/>
      <c r="I171" s="117"/>
      <c r="J171" s="117"/>
      <c r="K171" s="117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</row>
    <row r="172" spans="2:28" ht="15">
      <c r="B172" s="106"/>
      <c r="C172" s="106"/>
      <c r="D172" s="106"/>
      <c r="E172" s="106"/>
      <c r="F172" s="106"/>
      <c r="G172" s="106"/>
      <c r="H172" s="106"/>
      <c r="I172" s="117"/>
      <c r="J172" s="117"/>
      <c r="K172" s="117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</row>
    <row r="173" spans="2:28" ht="15">
      <c r="B173" s="106"/>
      <c r="C173" s="106"/>
      <c r="D173" s="106"/>
      <c r="E173" s="106"/>
      <c r="F173" s="106"/>
      <c r="G173" s="106"/>
      <c r="H173" s="106"/>
      <c r="I173" s="117"/>
      <c r="J173" s="117"/>
      <c r="K173" s="117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</row>
    <row r="174" spans="6:11" ht="15">
      <c r="F174" s="106"/>
      <c r="G174" s="106"/>
      <c r="H174" s="106"/>
      <c r="I174" s="117"/>
      <c r="J174" s="117"/>
      <c r="K174" s="117"/>
    </row>
    <row r="175" spans="6:11" ht="15">
      <c r="F175" s="106"/>
      <c r="G175" s="106"/>
      <c r="H175" s="106"/>
      <c r="I175" s="117"/>
      <c r="J175" s="117"/>
      <c r="K175" s="117"/>
    </row>
    <row r="176" spans="6:11" ht="15">
      <c r="F176" s="106"/>
      <c r="G176" s="106"/>
      <c r="H176" s="106"/>
      <c r="I176" s="117"/>
      <c r="J176" s="117"/>
      <c r="K176" s="117"/>
    </row>
    <row r="177" spans="6:11" ht="15">
      <c r="F177" s="106"/>
      <c r="G177" s="106"/>
      <c r="H177" s="106"/>
      <c r="I177" s="117"/>
      <c r="J177" s="117"/>
      <c r="K177" s="117"/>
    </row>
    <row r="178" spans="6:11" ht="15">
      <c r="F178" s="106"/>
      <c r="G178" s="106"/>
      <c r="H178" s="106"/>
      <c r="I178" s="117"/>
      <c r="J178" s="117"/>
      <c r="K178" s="117"/>
    </row>
    <row r="179" spans="6:11" ht="15">
      <c r="F179" s="106"/>
      <c r="G179" s="106"/>
      <c r="H179" s="106"/>
      <c r="I179" s="117"/>
      <c r="J179" s="117"/>
      <c r="K179" s="117"/>
    </row>
    <row r="180" spans="6:11" ht="15">
      <c r="F180" s="106"/>
      <c r="G180" s="106"/>
      <c r="H180" s="106"/>
      <c r="I180" s="117"/>
      <c r="J180" s="117"/>
      <c r="K180" s="117"/>
    </row>
    <row r="181" spans="6:11" ht="15">
      <c r="F181" s="106"/>
      <c r="G181" s="106"/>
      <c r="H181" s="106"/>
      <c r="I181" s="117"/>
      <c r="J181" s="117"/>
      <c r="K181" s="117"/>
    </row>
    <row r="182" spans="6:11" ht="15">
      <c r="F182" s="106"/>
      <c r="G182" s="106"/>
      <c r="H182" s="106"/>
      <c r="I182" s="117"/>
      <c r="J182" s="117"/>
      <c r="K182" s="117"/>
    </row>
    <row r="183" spans="6:11" ht="15">
      <c r="F183" s="106"/>
      <c r="G183" s="106"/>
      <c r="H183" s="106"/>
      <c r="I183" s="117"/>
      <c r="J183" s="117"/>
      <c r="K183" s="117"/>
    </row>
    <row r="184" spans="6:11" ht="15">
      <c r="F184" s="106"/>
      <c r="G184" s="106"/>
      <c r="H184" s="106"/>
      <c r="I184" s="117"/>
      <c r="J184" s="117"/>
      <c r="K184" s="117"/>
    </row>
    <row r="185" spans="6:11" ht="15">
      <c r="F185" s="106"/>
      <c r="G185" s="106"/>
      <c r="H185" s="106"/>
      <c r="I185" s="117"/>
      <c r="J185" s="117"/>
      <c r="K185" s="117"/>
    </row>
    <row r="186" spans="6:11" ht="15">
      <c r="F186" s="106"/>
      <c r="G186" s="106"/>
      <c r="H186" s="106"/>
      <c r="I186" s="117"/>
      <c r="J186" s="117"/>
      <c r="K186" s="117"/>
    </row>
    <row r="187" spans="6:11" ht="15">
      <c r="F187" s="106"/>
      <c r="G187" s="106"/>
      <c r="H187" s="106"/>
      <c r="I187" s="117"/>
      <c r="J187" s="117"/>
      <c r="K187" s="117"/>
    </row>
    <row r="188" spans="6:11" ht="15">
      <c r="F188" s="106"/>
      <c r="G188" s="106"/>
      <c r="H188" s="106"/>
      <c r="I188" s="117"/>
      <c r="J188" s="117"/>
      <c r="K188" s="117"/>
    </row>
    <row r="189" spans="6:11" ht="15">
      <c r="F189" s="106"/>
      <c r="G189" s="106"/>
      <c r="H189" s="106"/>
      <c r="I189" s="117"/>
      <c r="J189" s="117"/>
      <c r="K189" s="117"/>
    </row>
    <row r="190" spans="6:11" ht="15">
      <c r="F190" s="106"/>
      <c r="G190" s="106"/>
      <c r="H190" s="106"/>
      <c r="I190" s="117"/>
      <c r="J190" s="117"/>
      <c r="K190" s="117"/>
    </row>
    <row r="191" spans="6:11" ht="15">
      <c r="F191" s="106"/>
      <c r="G191" s="106"/>
      <c r="H191" s="106"/>
      <c r="I191" s="117"/>
      <c r="J191" s="117"/>
      <c r="K191" s="117"/>
    </row>
    <row r="192" spans="6:11" ht="15">
      <c r="F192" s="106"/>
      <c r="G192" s="106"/>
      <c r="H192" s="106"/>
      <c r="I192" s="117"/>
      <c r="J192" s="117"/>
      <c r="K192" s="117"/>
    </row>
    <row r="193" spans="6:11" ht="15">
      <c r="F193" s="106"/>
      <c r="G193" s="106"/>
      <c r="H193" s="106"/>
      <c r="I193" s="117"/>
      <c r="J193" s="117"/>
      <c r="K193" s="117"/>
    </row>
    <row r="194" spans="6:11" ht="15">
      <c r="F194" s="106"/>
      <c r="G194" s="106"/>
      <c r="H194" s="106"/>
      <c r="I194" s="117"/>
      <c r="J194" s="117"/>
      <c r="K194" s="117"/>
    </row>
    <row r="195" spans="6:11" ht="15">
      <c r="F195" s="106"/>
      <c r="G195" s="106"/>
      <c r="H195" s="106"/>
      <c r="I195" s="117"/>
      <c r="J195" s="117"/>
      <c r="K195" s="117"/>
    </row>
    <row r="196" spans="6:11" ht="15">
      <c r="F196" s="106"/>
      <c r="G196" s="106"/>
      <c r="H196" s="106"/>
      <c r="I196" s="117"/>
      <c r="J196" s="117"/>
      <c r="K196" s="117"/>
    </row>
    <row r="197" spans="6:11" ht="15">
      <c r="F197" s="106"/>
      <c r="G197" s="106"/>
      <c r="H197" s="106"/>
      <c r="I197" s="117"/>
      <c r="J197" s="117"/>
      <c r="K197" s="117"/>
    </row>
    <row r="198" spans="6:11" ht="15">
      <c r="F198" s="106"/>
      <c r="G198" s="106"/>
      <c r="H198" s="106"/>
      <c r="I198" s="117"/>
      <c r="J198" s="117"/>
      <c r="K198" s="117"/>
    </row>
    <row r="199" spans="6:11" ht="15">
      <c r="F199" s="106"/>
      <c r="G199" s="106"/>
      <c r="H199" s="106"/>
      <c r="I199" s="117"/>
      <c r="J199" s="117"/>
      <c r="K199" s="117"/>
    </row>
    <row r="200" spans="6:11" ht="15">
      <c r="F200" s="106"/>
      <c r="G200" s="106"/>
      <c r="H200" s="106"/>
      <c r="I200" s="117"/>
      <c r="J200" s="117"/>
      <c r="K200" s="117"/>
    </row>
    <row r="201" spans="6:11" ht="15">
      <c r="F201" s="106"/>
      <c r="G201" s="106"/>
      <c r="H201" s="106"/>
      <c r="I201" s="117"/>
      <c r="J201" s="117"/>
      <c r="K201" s="117"/>
    </row>
    <row r="202" spans="6:11" ht="15">
      <c r="F202" s="106"/>
      <c r="G202" s="106"/>
      <c r="H202" s="106"/>
      <c r="I202" s="117"/>
      <c r="J202" s="117"/>
      <c r="K202" s="117"/>
    </row>
    <row r="203" spans="6:11" ht="15">
      <c r="F203" s="106"/>
      <c r="G203" s="106"/>
      <c r="H203" s="106"/>
      <c r="I203" s="117"/>
      <c r="J203" s="117"/>
      <c r="K203" s="117"/>
    </row>
    <row r="204" spans="6:11" ht="15">
      <c r="F204" s="106"/>
      <c r="G204" s="106"/>
      <c r="H204" s="106"/>
      <c r="I204" s="117"/>
      <c r="J204" s="117"/>
      <c r="K204" s="117"/>
    </row>
    <row r="205" spans="6:11" ht="15">
      <c r="F205" s="106"/>
      <c r="G205" s="106"/>
      <c r="H205" s="106"/>
      <c r="I205" s="117"/>
      <c r="J205" s="117"/>
      <c r="K205" s="117"/>
    </row>
    <row r="206" spans="6:11" ht="15">
      <c r="F206" s="106"/>
      <c r="G206" s="106"/>
      <c r="H206" s="106"/>
      <c r="I206" s="117"/>
      <c r="J206" s="117"/>
      <c r="K206" s="117"/>
    </row>
    <row r="207" spans="6:11" ht="15">
      <c r="F207" s="106"/>
      <c r="G207" s="106"/>
      <c r="H207" s="106"/>
      <c r="I207" s="117"/>
      <c r="J207" s="117"/>
      <c r="K207" s="117"/>
    </row>
    <row r="208" spans="6:11" ht="15">
      <c r="F208" s="106"/>
      <c r="G208" s="106"/>
      <c r="H208" s="106"/>
      <c r="I208" s="117"/>
      <c r="J208" s="117"/>
      <c r="K208" s="117"/>
    </row>
    <row r="209" spans="6:11" ht="15">
      <c r="F209" s="106"/>
      <c r="G209" s="106"/>
      <c r="H209" s="106"/>
      <c r="I209" s="117"/>
      <c r="J209" s="117"/>
      <c r="K209" s="117"/>
    </row>
    <row r="210" spans="6:11" ht="15">
      <c r="F210" s="106"/>
      <c r="G210" s="106"/>
      <c r="H210" s="106"/>
      <c r="I210" s="117"/>
      <c r="J210" s="117"/>
      <c r="K210" s="117"/>
    </row>
    <row r="211" spans="6:11" ht="15">
      <c r="F211" s="106"/>
      <c r="G211" s="106"/>
      <c r="H211" s="106"/>
      <c r="I211" s="117"/>
      <c r="J211" s="117"/>
      <c r="K211" s="117"/>
    </row>
    <row r="212" spans="6:11" ht="15">
      <c r="F212" s="106"/>
      <c r="G212" s="106"/>
      <c r="H212" s="106"/>
      <c r="I212" s="117"/>
      <c r="J212" s="117"/>
      <c r="K212" s="117"/>
    </row>
    <row r="213" spans="6:11" ht="15">
      <c r="F213" s="106"/>
      <c r="G213" s="106"/>
      <c r="H213" s="106"/>
      <c r="I213" s="117"/>
      <c r="J213" s="117"/>
      <c r="K213" s="117"/>
    </row>
    <row r="214" spans="6:11" ht="15">
      <c r="F214" s="106"/>
      <c r="G214" s="106"/>
      <c r="H214" s="106"/>
      <c r="I214" s="117"/>
      <c r="J214" s="117"/>
      <c r="K214" s="117"/>
    </row>
    <row r="215" spans="6:11" ht="15">
      <c r="F215" s="106"/>
      <c r="G215" s="106"/>
      <c r="H215" s="106"/>
      <c r="I215" s="117"/>
      <c r="J215" s="117"/>
      <c r="K215" s="117"/>
    </row>
    <row r="216" spans="6:11" ht="15">
      <c r="F216" s="106"/>
      <c r="G216" s="106"/>
      <c r="H216" s="106"/>
      <c r="I216" s="117"/>
      <c r="J216" s="117"/>
      <c r="K216" s="117"/>
    </row>
    <row r="217" spans="6:11" ht="15">
      <c r="F217" s="106"/>
      <c r="G217" s="106"/>
      <c r="H217" s="106"/>
      <c r="I217" s="117"/>
      <c r="J217" s="117"/>
      <c r="K217" s="117"/>
    </row>
    <row r="218" spans="6:11" ht="15">
      <c r="F218" s="106"/>
      <c r="G218" s="106"/>
      <c r="H218" s="106"/>
      <c r="I218" s="117"/>
      <c r="J218" s="117"/>
      <c r="K218" s="117"/>
    </row>
    <row r="219" spans="6:11" ht="15">
      <c r="F219" s="106"/>
      <c r="G219" s="106"/>
      <c r="H219" s="106"/>
      <c r="I219" s="117"/>
      <c r="J219" s="117"/>
      <c r="K219" s="117"/>
    </row>
    <row r="220" spans="6:11" ht="15">
      <c r="F220" s="106"/>
      <c r="G220" s="106"/>
      <c r="H220" s="106"/>
      <c r="I220" s="117"/>
      <c r="J220" s="117"/>
      <c r="K220" s="117"/>
    </row>
    <row r="221" spans="6:11" ht="15">
      <c r="F221" s="106"/>
      <c r="G221" s="106"/>
      <c r="H221" s="106"/>
      <c r="I221" s="117"/>
      <c r="J221" s="117"/>
      <c r="K221" s="117"/>
    </row>
    <row r="222" spans="6:11" ht="15">
      <c r="F222" s="106"/>
      <c r="G222" s="106"/>
      <c r="H222" s="106"/>
      <c r="I222" s="117"/>
      <c r="J222" s="117"/>
      <c r="K222" s="117"/>
    </row>
    <row r="223" spans="6:11" ht="15">
      <c r="F223" s="106"/>
      <c r="G223" s="106"/>
      <c r="H223" s="106"/>
      <c r="I223" s="117"/>
      <c r="J223" s="117"/>
      <c r="K223" s="117"/>
    </row>
    <row r="224" spans="6:11" ht="15">
      <c r="F224" s="106"/>
      <c r="G224" s="106"/>
      <c r="H224" s="106"/>
      <c r="I224" s="117"/>
      <c r="J224" s="117"/>
      <c r="K224" s="117"/>
    </row>
    <row r="225" spans="6:11" ht="15">
      <c r="F225" s="106"/>
      <c r="G225" s="106"/>
      <c r="H225" s="106"/>
      <c r="I225" s="117"/>
      <c r="J225" s="117"/>
      <c r="K225" s="117"/>
    </row>
    <row r="226" spans="6:11" ht="15">
      <c r="F226" s="106"/>
      <c r="G226" s="106"/>
      <c r="H226" s="106"/>
      <c r="I226" s="117"/>
      <c r="J226" s="117"/>
      <c r="K226" s="117"/>
    </row>
    <row r="227" spans="6:11" ht="15">
      <c r="F227" s="106"/>
      <c r="G227" s="106"/>
      <c r="H227" s="106"/>
      <c r="I227" s="117"/>
      <c r="J227" s="117"/>
      <c r="K227" s="117"/>
    </row>
    <row r="228" spans="6:11" ht="15">
      <c r="F228" s="106"/>
      <c r="G228" s="106"/>
      <c r="H228" s="106"/>
      <c r="I228" s="117"/>
      <c r="J228" s="117"/>
      <c r="K228" s="117"/>
    </row>
    <row r="229" spans="6:11" ht="15">
      <c r="F229" s="106"/>
      <c r="G229" s="106"/>
      <c r="H229" s="106"/>
      <c r="I229" s="117"/>
      <c r="J229" s="117"/>
      <c r="K229" s="117"/>
    </row>
    <row r="230" spans="6:11" ht="15">
      <c r="F230" s="106"/>
      <c r="G230" s="106"/>
      <c r="H230" s="106"/>
      <c r="I230" s="117"/>
      <c r="J230" s="117"/>
      <c r="K230" s="117"/>
    </row>
    <row r="231" spans="6:11" ht="15">
      <c r="F231" s="106"/>
      <c r="G231" s="106"/>
      <c r="H231" s="106"/>
      <c r="I231" s="117"/>
      <c r="J231" s="117"/>
      <c r="K231" s="117"/>
    </row>
    <row r="232" spans="6:11" ht="15">
      <c r="F232" s="106"/>
      <c r="G232" s="106"/>
      <c r="H232" s="106"/>
      <c r="I232" s="117"/>
      <c r="J232" s="117"/>
      <c r="K232" s="117"/>
    </row>
    <row r="233" spans="6:11" ht="15">
      <c r="F233" s="106"/>
      <c r="G233" s="106"/>
      <c r="H233" s="106"/>
      <c r="I233" s="117"/>
      <c r="J233" s="117"/>
      <c r="K233" s="117"/>
    </row>
    <row r="234" spans="6:11" ht="15">
      <c r="F234" s="106"/>
      <c r="G234" s="106"/>
      <c r="H234" s="106"/>
      <c r="I234" s="117"/>
      <c r="J234" s="117"/>
      <c r="K234" s="117"/>
    </row>
    <row r="235" spans="6:11" ht="15">
      <c r="F235" s="106"/>
      <c r="G235" s="106"/>
      <c r="H235" s="106"/>
      <c r="I235" s="117"/>
      <c r="J235" s="117"/>
      <c r="K235" s="117"/>
    </row>
    <row r="236" spans="6:11" ht="15">
      <c r="F236" s="106"/>
      <c r="G236" s="106"/>
      <c r="H236" s="106"/>
      <c r="I236" s="117"/>
      <c r="J236" s="117"/>
      <c r="K236" s="117"/>
    </row>
    <row r="237" spans="6:11" ht="15">
      <c r="F237" s="106"/>
      <c r="G237" s="106"/>
      <c r="H237" s="106"/>
      <c r="I237" s="117"/>
      <c r="J237" s="117"/>
      <c r="K237" s="117"/>
    </row>
    <row r="238" spans="6:11" ht="15">
      <c r="F238" s="106"/>
      <c r="G238" s="106"/>
      <c r="H238" s="106"/>
      <c r="I238" s="117"/>
      <c r="J238" s="117"/>
      <c r="K238" s="117"/>
    </row>
  </sheetData>
  <sheetProtection/>
  <mergeCells count="7">
    <mergeCell ref="A1:K1"/>
    <mergeCell ref="A2:K2"/>
    <mergeCell ref="C5:E5"/>
    <mergeCell ref="F5:H5"/>
    <mergeCell ref="I5:K5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72"/>
  <sheetViews>
    <sheetView view="pageBreakPreview" zoomScale="60" zoomScalePageLayoutView="0" workbookViewId="0" topLeftCell="A105">
      <selection activeCell="C88" sqref="C88"/>
    </sheetView>
  </sheetViews>
  <sheetFormatPr defaultColWidth="9.140625" defaultRowHeight="15"/>
  <cols>
    <col min="1" max="1" width="88.00390625" style="79" customWidth="1"/>
    <col min="2" max="2" width="9.140625" style="79" customWidth="1"/>
    <col min="3" max="3" width="17.140625" style="79" customWidth="1"/>
    <col min="4" max="4" width="18.00390625" style="79" customWidth="1"/>
    <col min="5" max="5" width="16.28125" style="79" customWidth="1"/>
    <col min="6" max="16384" width="9.140625" style="79" customWidth="1"/>
  </cols>
  <sheetData>
    <row r="1" spans="1:11" ht="20.25" customHeight="1">
      <c r="A1" s="479" t="s">
        <v>939</v>
      </c>
      <c r="B1" s="480"/>
      <c r="C1" s="480"/>
      <c r="D1" s="480"/>
      <c r="E1" s="480"/>
      <c r="F1" s="208"/>
      <c r="G1" s="208"/>
      <c r="H1" s="208"/>
      <c r="I1" s="208"/>
      <c r="J1" s="208"/>
      <c r="K1" s="209"/>
    </row>
    <row r="2" spans="1:5" ht="19.5" customHeight="1">
      <c r="A2" s="483" t="s">
        <v>900</v>
      </c>
      <c r="B2" s="480"/>
      <c r="C2" s="480"/>
      <c r="D2" s="480"/>
      <c r="E2" s="480"/>
    </row>
    <row r="3" spans="1:4" ht="15">
      <c r="A3" s="80"/>
      <c r="D3" s="79" t="s">
        <v>222</v>
      </c>
    </row>
    <row r="4" ht="15">
      <c r="A4" s="81" t="s">
        <v>183</v>
      </c>
    </row>
    <row r="5" spans="1:5" ht="30.75">
      <c r="A5" s="210" t="s">
        <v>480</v>
      </c>
      <c r="B5" s="82" t="s">
        <v>481</v>
      </c>
      <c r="C5" s="82" t="s">
        <v>201</v>
      </c>
      <c r="D5" s="82" t="s">
        <v>267</v>
      </c>
      <c r="E5" s="83" t="s">
        <v>268</v>
      </c>
    </row>
    <row r="6" spans="1:5" ht="15">
      <c r="A6" s="84" t="s">
        <v>482</v>
      </c>
      <c r="B6" s="85" t="s">
        <v>483</v>
      </c>
      <c r="C6" s="87">
        <f>SUM('1. Önk kiad.'!I7)</f>
        <v>56824072</v>
      </c>
      <c r="D6" s="87">
        <f>SUM('1. Önk kiad.'!J7)</f>
        <v>61887448</v>
      </c>
      <c r="E6" s="87">
        <f>SUM('1. Önk kiad.'!K7)</f>
        <v>61645955</v>
      </c>
    </row>
    <row r="7" spans="1:5" ht="15">
      <c r="A7" s="84" t="s">
        <v>484</v>
      </c>
      <c r="B7" s="88" t="s">
        <v>485</v>
      </c>
      <c r="C7" s="87">
        <f>SUM('1. Önk kiad.'!I8)</f>
        <v>0</v>
      </c>
      <c r="D7" s="87">
        <f>SUM('1. Önk kiad.'!J8)</f>
        <v>0</v>
      </c>
      <c r="E7" s="87">
        <f>SUM('1. Önk kiad.'!K8)</f>
        <v>0</v>
      </c>
    </row>
    <row r="8" spans="1:5" ht="15">
      <c r="A8" s="84" t="s">
        <v>486</v>
      </c>
      <c r="B8" s="88" t="s">
        <v>487</v>
      </c>
      <c r="C8" s="87">
        <f>SUM('1. Önk kiad.'!I9)</f>
        <v>0</v>
      </c>
      <c r="D8" s="87">
        <f>SUM('1. Önk kiad.'!J9)</f>
        <v>1300000</v>
      </c>
      <c r="E8" s="87">
        <f>SUM('1. Önk kiad.'!K9)</f>
        <v>1227834</v>
      </c>
    </row>
    <row r="9" spans="1:5" ht="15">
      <c r="A9" s="89" t="s">
        <v>488</v>
      </c>
      <c r="B9" s="88" t="s">
        <v>489</v>
      </c>
      <c r="C9" s="87">
        <f>SUM('1. Önk kiad.'!I10)</f>
        <v>1570000</v>
      </c>
      <c r="D9" s="87">
        <f>SUM('1. Önk kiad.'!J10)</f>
        <v>2760000</v>
      </c>
      <c r="E9" s="87">
        <f>SUM('1. Önk kiad.'!K10)</f>
        <v>2715004</v>
      </c>
    </row>
    <row r="10" spans="1:5" ht="15">
      <c r="A10" s="89" t="s">
        <v>490</v>
      </c>
      <c r="B10" s="88" t="s">
        <v>491</v>
      </c>
      <c r="C10" s="87">
        <f>SUM('1. Önk kiad.'!I11)</f>
        <v>0</v>
      </c>
      <c r="D10" s="87">
        <f>SUM('1. Önk kiad.'!J11)</f>
        <v>0</v>
      </c>
      <c r="E10" s="87">
        <f>SUM('1. Önk kiad.'!K11)</f>
        <v>0</v>
      </c>
    </row>
    <row r="11" spans="1:5" ht="15">
      <c r="A11" s="89" t="s">
        <v>492</v>
      </c>
      <c r="B11" s="88" t="s">
        <v>493</v>
      </c>
      <c r="C11" s="87">
        <f>SUM('1. Önk kiad.'!I12)</f>
        <v>0</v>
      </c>
      <c r="D11" s="87">
        <f>SUM('1. Önk kiad.'!J12)</f>
        <v>0</v>
      </c>
      <c r="E11" s="87">
        <f>SUM('1. Önk kiad.'!K12)</f>
        <v>0</v>
      </c>
    </row>
    <row r="12" spans="1:5" ht="15">
      <c r="A12" s="89" t="s">
        <v>494</v>
      </c>
      <c r="B12" s="88" t="s">
        <v>495</v>
      </c>
      <c r="C12" s="87">
        <f>SUM('1. Önk kiad.'!I13)</f>
        <v>4016448</v>
      </c>
      <c r="D12" s="87">
        <f>SUM('1. Önk kiad.'!J13)</f>
        <v>5026448</v>
      </c>
      <c r="E12" s="87">
        <f>SUM('1. Önk kiad.'!K13)</f>
        <v>5018626</v>
      </c>
    </row>
    <row r="13" spans="1:5" ht="15">
      <c r="A13" s="89" t="s">
        <v>496</v>
      </c>
      <c r="B13" s="88" t="s">
        <v>497</v>
      </c>
      <c r="C13" s="87">
        <f>SUM('1. Önk kiad.'!I14)</f>
        <v>0</v>
      </c>
      <c r="D13" s="87">
        <f>SUM('1. Önk kiad.'!J14)</f>
        <v>0</v>
      </c>
      <c r="E13" s="87">
        <f>SUM('1. Önk kiad.'!K14)</f>
        <v>0</v>
      </c>
    </row>
    <row r="14" spans="1:5" ht="15">
      <c r="A14" s="90" t="s">
        <v>498</v>
      </c>
      <c r="B14" s="88" t="s">
        <v>499</v>
      </c>
      <c r="C14" s="87">
        <f>SUM('1. Önk kiad.'!I15)</f>
        <v>400000</v>
      </c>
      <c r="D14" s="87">
        <f>SUM('1. Önk kiad.'!J15)</f>
        <v>580000</v>
      </c>
      <c r="E14" s="87">
        <f>SUM('1. Önk kiad.'!K15)</f>
        <v>579298</v>
      </c>
    </row>
    <row r="15" spans="1:5" ht="15">
      <c r="A15" s="90" t="s">
        <v>500</v>
      </c>
      <c r="B15" s="88" t="s">
        <v>501</v>
      </c>
      <c r="C15" s="87">
        <f>SUM('1. Önk kiad.'!I16)</f>
        <v>2160000</v>
      </c>
      <c r="D15" s="87">
        <f>SUM('1. Önk kiad.'!J16)</f>
        <v>160000</v>
      </c>
      <c r="E15" s="87">
        <f>SUM('1. Önk kiad.'!K16)</f>
        <v>76709</v>
      </c>
    </row>
    <row r="16" spans="1:5" ht="15">
      <c r="A16" s="90" t="s">
        <v>502</v>
      </c>
      <c r="B16" s="88" t="s">
        <v>503</v>
      </c>
      <c r="C16" s="87">
        <f>SUM('1. Önk kiad.'!I17)</f>
        <v>0</v>
      </c>
      <c r="D16" s="87">
        <f>SUM('1. Önk kiad.'!J17)</f>
        <v>0</v>
      </c>
      <c r="E16" s="87">
        <f>SUM('1. Önk kiad.'!K17)</f>
        <v>0</v>
      </c>
    </row>
    <row r="17" spans="1:5" ht="15">
      <c r="A17" s="90" t="s">
        <v>504</v>
      </c>
      <c r="B17" s="88" t="s">
        <v>505</v>
      </c>
      <c r="C17" s="87">
        <f>SUM('1. Önk kiad.'!I18)</f>
        <v>0</v>
      </c>
      <c r="D17" s="87">
        <f>SUM('1. Önk kiad.'!J18)</f>
        <v>0</v>
      </c>
      <c r="E17" s="87">
        <f>SUM('1. Önk kiad.'!K18)</f>
        <v>0</v>
      </c>
    </row>
    <row r="18" spans="1:5" ht="15">
      <c r="A18" s="90" t="s">
        <v>847</v>
      </c>
      <c r="B18" s="88" t="s">
        <v>506</v>
      </c>
      <c r="C18" s="87">
        <f>SUM('1. Önk kiad.'!I19)</f>
        <v>0</v>
      </c>
      <c r="D18" s="87">
        <f>SUM('1. Önk kiad.'!J19)</f>
        <v>4920000</v>
      </c>
      <c r="E18" s="87">
        <f>SUM('1. Önk kiad.'!K19)</f>
        <v>4912502</v>
      </c>
    </row>
    <row r="19" spans="1:5" ht="15">
      <c r="A19" s="91" t="s">
        <v>785</v>
      </c>
      <c r="B19" s="92" t="s">
        <v>507</v>
      </c>
      <c r="C19" s="87">
        <f>SUM('1. Önk kiad.'!I20)</f>
        <v>64970520</v>
      </c>
      <c r="D19" s="87">
        <f>SUM('1. Önk kiad.'!J20)</f>
        <v>76633896</v>
      </c>
      <c r="E19" s="87">
        <f>SUM('1. Önk kiad.'!K20)</f>
        <v>76175928</v>
      </c>
    </row>
    <row r="20" spans="1:5" ht="15">
      <c r="A20" s="90" t="s">
        <v>508</v>
      </c>
      <c r="B20" s="88" t="s">
        <v>509</v>
      </c>
      <c r="C20" s="87">
        <f>SUM('1. Önk kiad.'!I21)</f>
        <v>16283376</v>
      </c>
      <c r="D20" s="87">
        <f>SUM('1. Önk kiad.'!J21)</f>
        <v>19050000</v>
      </c>
      <c r="E20" s="87">
        <f>SUM('1. Önk kiad.'!K21)</f>
        <v>19010763</v>
      </c>
    </row>
    <row r="21" spans="1:5" ht="30.75">
      <c r="A21" s="90" t="s">
        <v>510</v>
      </c>
      <c r="B21" s="88" t="s">
        <v>511</v>
      </c>
      <c r="C21" s="87">
        <f>SUM('1. Önk kiad.'!I22)</f>
        <v>3840000</v>
      </c>
      <c r="D21" s="87">
        <f>SUM('1. Önk kiad.'!J22)</f>
        <v>1890000</v>
      </c>
      <c r="E21" s="87">
        <f>SUM('1. Önk kiad.'!K22)</f>
        <v>1798663</v>
      </c>
    </row>
    <row r="22" spans="1:5" ht="15">
      <c r="A22" s="94" t="s">
        <v>512</v>
      </c>
      <c r="B22" s="88" t="s">
        <v>513</v>
      </c>
      <c r="C22" s="87">
        <f>SUM('1. Önk kiad.'!I23)</f>
        <v>300000</v>
      </c>
      <c r="D22" s="87">
        <f>SUM('1. Önk kiad.'!J23)</f>
        <v>1200000</v>
      </c>
      <c r="E22" s="87">
        <f>SUM('1. Önk kiad.'!K23)</f>
        <v>1108057</v>
      </c>
    </row>
    <row r="23" spans="1:5" ht="15">
      <c r="A23" s="95" t="s">
        <v>786</v>
      </c>
      <c r="B23" s="92" t="s">
        <v>514</v>
      </c>
      <c r="C23" s="87">
        <f>SUM('1. Önk kiad.'!I24)</f>
        <v>20423376</v>
      </c>
      <c r="D23" s="87">
        <f>SUM('1. Önk kiad.'!J24)</f>
        <v>22140000</v>
      </c>
      <c r="E23" s="87">
        <f>SUM('1. Önk kiad.'!K24)</f>
        <v>21917483</v>
      </c>
    </row>
    <row r="24" spans="1:5" ht="15">
      <c r="A24" s="91" t="s">
        <v>2</v>
      </c>
      <c r="B24" s="92" t="s">
        <v>515</v>
      </c>
      <c r="C24" s="87">
        <f>SUM('1. Önk kiad.'!I25)</f>
        <v>85393896</v>
      </c>
      <c r="D24" s="87">
        <f>SUM('1. Önk kiad.'!J25)</f>
        <v>98773896</v>
      </c>
      <c r="E24" s="87">
        <f>SUM('1. Önk kiad.'!K25)</f>
        <v>98093411</v>
      </c>
    </row>
    <row r="25" spans="1:5" ht="15">
      <c r="A25" s="95" t="s">
        <v>848</v>
      </c>
      <c r="B25" s="92" t="s">
        <v>516</v>
      </c>
      <c r="C25" s="87">
        <f>SUM('1. Önk kiad.'!I26)</f>
        <v>18267839</v>
      </c>
      <c r="D25" s="87">
        <f>SUM('1. Önk kiad.'!J26)</f>
        <v>24200000</v>
      </c>
      <c r="E25" s="87">
        <f>SUM('1. Önk kiad.'!K26)</f>
        <v>24132138</v>
      </c>
    </row>
    <row r="26" spans="1:5" ht="15">
      <c r="A26" s="90" t="s">
        <v>517</v>
      </c>
      <c r="B26" s="88" t="s">
        <v>518</v>
      </c>
      <c r="C26" s="87">
        <f>SUM('1. Önk kiad.'!I27)</f>
        <v>2430000</v>
      </c>
      <c r="D26" s="87">
        <f>SUM('1. Önk kiad.'!J27)</f>
        <v>2433000</v>
      </c>
      <c r="E26" s="87">
        <f>SUM('1. Önk kiad.'!K27)</f>
        <v>1020882</v>
      </c>
    </row>
    <row r="27" spans="1:5" ht="15">
      <c r="A27" s="90" t="s">
        <v>519</v>
      </c>
      <c r="B27" s="88" t="s">
        <v>520</v>
      </c>
      <c r="C27" s="87">
        <f>SUM('1. Önk kiad.'!I28)</f>
        <v>34845193</v>
      </c>
      <c r="D27" s="87">
        <f>SUM('1. Önk kiad.'!J28)</f>
        <v>24204193</v>
      </c>
      <c r="E27" s="87">
        <f>SUM('1. Önk kiad.'!K28)</f>
        <v>14995733</v>
      </c>
    </row>
    <row r="28" spans="1:5" ht="15">
      <c r="A28" s="90" t="s">
        <v>521</v>
      </c>
      <c r="B28" s="88" t="s">
        <v>522</v>
      </c>
      <c r="C28" s="87">
        <f>SUM('1. Önk kiad.'!I29)</f>
        <v>0</v>
      </c>
      <c r="D28" s="87">
        <f>SUM('1. Önk kiad.'!J29)</f>
        <v>0</v>
      </c>
      <c r="E28" s="87">
        <f>SUM('1. Önk kiad.'!K29)</f>
        <v>0</v>
      </c>
    </row>
    <row r="29" spans="1:5" ht="15">
      <c r="A29" s="95" t="s">
        <v>787</v>
      </c>
      <c r="B29" s="92" t="s">
        <v>523</v>
      </c>
      <c r="C29" s="87">
        <f>SUM('1. Önk kiad.'!I30)</f>
        <v>37275193</v>
      </c>
      <c r="D29" s="87">
        <f>SUM('1. Önk kiad.'!J30)</f>
        <v>26637193</v>
      </c>
      <c r="E29" s="87">
        <f>SUM('1. Önk kiad.'!K30)</f>
        <v>16016615</v>
      </c>
    </row>
    <row r="30" spans="1:5" ht="15">
      <c r="A30" s="90" t="s">
        <v>524</v>
      </c>
      <c r="B30" s="88" t="s">
        <v>525</v>
      </c>
      <c r="C30" s="87">
        <f>SUM('1. Önk kiad.'!I31)</f>
        <v>2160000</v>
      </c>
      <c r="D30" s="87">
        <f>SUM('1. Önk kiad.'!J31)</f>
        <v>3800000</v>
      </c>
      <c r="E30" s="87">
        <f>SUM('1. Önk kiad.'!K31)</f>
        <v>3713476</v>
      </c>
    </row>
    <row r="31" spans="1:5" ht="15">
      <c r="A31" s="90" t="s">
        <v>526</v>
      </c>
      <c r="B31" s="88" t="s">
        <v>527</v>
      </c>
      <c r="C31" s="87">
        <f>SUM('1. Önk kiad.'!I32)</f>
        <v>3570000</v>
      </c>
      <c r="D31" s="87">
        <f>SUM('1. Önk kiad.'!J32)</f>
        <v>3170000</v>
      </c>
      <c r="E31" s="87">
        <f>SUM('1. Önk kiad.'!K32)</f>
        <v>3125404</v>
      </c>
    </row>
    <row r="32" spans="1:5" ht="15" customHeight="1">
      <c r="A32" s="95" t="s">
        <v>3</v>
      </c>
      <c r="B32" s="92" t="s">
        <v>528</v>
      </c>
      <c r="C32" s="87">
        <f>SUM('1. Önk kiad.'!I33)</f>
        <v>5730000</v>
      </c>
      <c r="D32" s="87">
        <f>SUM('1. Önk kiad.'!J33)</f>
        <v>6970000</v>
      </c>
      <c r="E32" s="87">
        <f>SUM('1. Önk kiad.'!K33)</f>
        <v>6838880</v>
      </c>
    </row>
    <row r="33" spans="1:5" ht="15">
      <c r="A33" s="90" t="s">
        <v>529</v>
      </c>
      <c r="B33" s="88" t="s">
        <v>530</v>
      </c>
      <c r="C33" s="87">
        <f>SUM('1. Önk kiad.'!I34)</f>
        <v>21195000</v>
      </c>
      <c r="D33" s="87">
        <f>SUM('1. Önk kiad.'!J34)</f>
        <v>21095000</v>
      </c>
      <c r="E33" s="87">
        <f>SUM('1. Önk kiad.'!K34)</f>
        <v>20045214</v>
      </c>
    </row>
    <row r="34" spans="1:5" ht="15">
      <c r="A34" s="90" t="s">
        <v>531</v>
      </c>
      <c r="B34" s="88" t="s">
        <v>532</v>
      </c>
      <c r="C34" s="87">
        <f>SUM('1. Önk kiad.'!I35)</f>
        <v>0</v>
      </c>
      <c r="D34" s="87">
        <f>SUM('1. Önk kiad.'!J35)</f>
        <v>0</v>
      </c>
      <c r="E34" s="87">
        <f>SUM('1. Önk kiad.'!K35)</f>
        <v>0</v>
      </c>
    </row>
    <row r="35" spans="1:5" ht="15">
      <c r="A35" s="90" t="s">
        <v>849</v>
      </c>
      <c r="B35" s="88" t="s">
        <v>533</v>
      </c>
      <c r="C35" s="87">
        <f>SUM('1. Önk kiad.'!I36)</f>
        <v>4330000</v>
      </c>
      <c r="D35" s="87">
        <f>SUM('1. Önk kiad.'!J36)</f>
        <v>4430000</v>
      </c>
      <c r="E35" s="87">
        <f>SUM('1. Önk kiad.'!K36)</f>
        <v>4386168</v>
      </c>
    </row>
    <row r="36" spans="1:5" ht="15">
      <c r="A36" s="90" t="s">
        <v>534</v>
      </c>
      <c r="B36" s="88" t="s">
        <v>535</v>
      </c>
      <c r="C36" s="87">
        <f>SUM('1. Önk kiad.'!I37)</f>
        <v>17495819</v>
      </c>
      <c r="D36" s="87">
        <f>SUM('1. Önk kiad.'!J37)</f>
        <v>29295819</v>
      </c>
      <c r="E36" s="87">
        <f>SUM('1. Önk kiad.'!K37)</f>
        <v>28845846</v>
      </c>
    </row>
    <row r="37" spans="1:5" ht="15">
      <c r="A37" s="97" t="s">
        <v>850</v>
      </c>
      <c r="B37" s="88" t="s">
        <v>536</v>
      </c>
      <c r="C37" s="87">
        <f>SUM('1. Önk kiad.'!I38)</f>
        <v>0</v>
      </c>
      <c r="D37" s="87">
        <f>SUM('1. Önk kiad.'!J38)</f>
        <v>2000000</v>
      </c>
      <c r="E37" s="87">
        <f>SUM('1. Önk kiad.'!K38)</f>
        <v>866983</v>
      </c>
    </row>
    <row r="38" spans="1:5" ht="15">
      <c r="A38" s="94" t="s">
        <v>537</v>
      </c>
      <c r="B38" s="88" t="s">
        <v>538</v>
      </c>
      <c r="C38" s="87">
        <f>SUM('1. Önk kiad.'!I39)</f>
        <v>350000</v>
      </c>
      <c r="D38" s="87">
        <f>SUM('1. Önk kiad.'!J39)</f>
        <v>4202846</v>
      </c>
      <c r="E38" s="87">
        <f>SUM('1. Önk kiad.'!K39)</f>
        <v>3147016</v>
      </c>
    </row>
    <row r="39" spans="1:5" ht="15">
      <c r="A39" s="90" t="s">
        <v>851</v>
      </c>
      <c r="B39" s="88" t="s">
        <v>539</v>
      </c>
      <c r="C39" s="87">
        <f>SUM('1. Önk kiad.'!I40)</f>
        <v>41436432</v>
      </c>
      <c r="D39" s="87">
        <f>SUM('1. Önk kiad.'!J40)</f>
        <v>43436432</v>
      </c>
      <c r="E39" s="87">
        <f>SUM('1. Önk kiad.'!K40)</f>
        <v>40859780</v>
      </c>
    </row>
    <row r="40" spans="1:5" ht="15">
      <c r="A40" s="95" t="s">
        <v>788</v>
      </c>
      <c r="B40" s="92" t="s">
        <v>540</v>
      </c>
      <c r="C40" s="87">
        <f>SUM('1. Önk kiad.'!I41)</f>
        <v>84807251</v>
      </c>
      <c r="D40" s="87">
        <f>SUM('1. Önk kiad.'!J41)</f>
        <v>104460097</v>
      </c>
      <c r="E40" s="87">
        <f>SUM('1. Önk kiad.'!K41)</f>
        <v>98151007</v>
      </c>
    </row>
    <row r="41" spans="1:5" ht="15">
      <c r="A41" s="90" t="s">
        <v>541</v>
      </c>
      <c r="B41" s="88" t="s">
        <v>542</v>
      </c>
      <c r="C41" s="87">
        <f>SUM('1. Önk kiad.'!I42)</f>
        <v>400000</v>
      </c>
      <c r="D41" s="87">
        <f>SUM('1. Önk kiad.'!J42)</f>
        <v>650000</v>
      </c>
      <c r="E41" s="87">
        <f>SUM('1. Önk kiad.'!K42)</f>
        <v>629540</v>
      </c>
    </row>
    <row r="42" spans="1:5" ht="15">
      <c r="A42" s="90" t="s">
        <v>543</v>
      </c>
      <c r="B42" s="88" t="s">
        <v>544</v>
      </c>
      <c r="C42" s="87">
        <f>SUM('1. Önk kiad.'!I43)</f>
        <v>3500000</v>
      </c>
      <c r="D42" s="87">
        <f>SUM('1. Önk kiad.'!J43)</f>
        <v>3500000</v>
      </c>
      <c r="E42" s="87">
        <f>SUM('1. Önk kiad.'!K43)</f>
        <v>3461759</v>
      </c>
    </row>
    <row r="43" spans="1:5" ht="15">
      <c r="A43" s="95" t="s">
        <v>789</v>
      </c>
      <c r="B43" s="92" t="s">
        <v>545</v>
      </c>
      <c r="C43" s="87">
        <f>SUM('1. Önk kiad.'!I44)</f>
        <v>3900000</v>
      </c>
      <c r="D43" s="87">
        <f>SUM('1. Önk kiad.'!J44)</f>
        <v>4150000</v>
      </c>
      <c r="E43" s="87">
        <f>SUM('1. Önk kiad.'!K44)</f>
        <v>4091299</v>
      </c>
    </row>
    <row r="44" spans="1:5" ht="15">
      <c r="A44" s="90" t="s">
        <v>546</v>
      </c>
      <c r="B44" s="88" t="s">
        <v>547</v>
      </c>
      <c r="C44" s="87">
        <f>SUM('1. Önk kiad.'!I45)</f>
        <v>24556374</v>
      </c>
      <c r="D44" s="87">
        <f>SUM('1. Önk kiad.'!J45)</f>
        <v>27156374</v>
      </c>
      <c r="E44" s="87">
        <f>SUM('1. Önk kiad.'!K45)</f>
        <v>26389445</v>
      </c>
    </row>
    <row r="45" spans="1:5" ht="15">
      <c r="A45" s="90" t="s">
        <v>548</v>
      </c>
      <c r="B45" s="88" t="s">
        <v>549</v>
      </c>
      <c r="C45" s="87">
        <f>SUM('1. Önk kiad.'!I46)</f>
        <v>0</v>
      </c>
      <c r="D45" s="87">
        <f>SUM('1. Önk kiad.'!J46)</f>
        <v>19000000</v>
      </c>
      <c r="E45" s="87">
        <f>SUM('1. Önk kiad.'!K46)</f>
        <v>18922890</v>
      </c>
    </row>
    <row r="46" spans="1:5" ht="15">
      <c r="A46" s="90" t="s">
        <v>852</v>
      </c>
      <c r="B46" s="88" t="s">
        <v>550</v>
      </c>
      <c r="C46" s="87">
        <f>SUM('1. Önk kiad.'!I47)</f>
        <v>6194813</v>
      </c>
      <c r="D46" s="87">
        <f>SUM('1. Önk kiad.'!J47)</f>
        <v>6195813</v>
      </c>
      <c r="E46" s="87">
        <f>SUM('1. Önk kiad.'!K47)</f>
        <v>6195349</v>
      </c>
    </row>
    <row r="47" spans="1:5" ht="15">
      <c r="A47" s="90" t="s">
        <v>853</v>
      </c>
      <c r="B47" s="88" t="s">
        <v>551</v>
      </c>
      <c r="C47" s="87">
        <f>SUM('1. Önk kiad.'!I48)</f>
        <v>0</v>
      </c>
      <c r="D47" s="87">
        <f>SUM('1. Önk kiad.'!J48)</f>
        <v>0</v>
      </c>
      <c r="E47" s="87">
        <f>SUM('1. Önk kiad.'!K48)</f>
        <v>0</v>
      </c>
    </row>
    <row r="48" spans="1:5" ht="15">
      <c r="A48" s="90" t="s">
        <v>552</v>
      </c>
      <c r="B48" s="88" t="s">
        <v>553</v>
      </c>
      <c r="C48" s="87">
        <f>SUM('1. Önk kiad.'!I49)</f>
        <v>3150000</v>
      </c>
      <c r="D48" s="87">
        <f>SUM('1. Önk kiad.'!J49)</f>
        <v>3150000</v>
      </c>
      <c r="E48" s="87">
        <f>SUM('1. Önk kiad.'!K49)</f>
        <v>2359977</v>
      </c>
    </row>
    <row r="49" spans="1:5" ht="15">
      <c r="A49" s="95" t="s">
        <v>790</v>
      </c>
      <c r="B49" s="92" t="s">
        <v>554</v>
      </c>
      <c r="C49" s="87">
        <f>SUM('1. Önk kiad.'!I50)</f>
        <v>33901187</v>
      </c>
      <c r="D49" s="87">
        <f>SUM('1. Önk kiad.'!J50)</f>
        <v>55502187</v>
      </c>
      <c r="E49" s="87">
        <f>SUM('1. Önk kiad.'!K50)</f>
        <v>53867661</v>
      </c>
    </row>
    <row r="50" spans="1:5" ht="15">
      <c r="A50" s="95" t="s">
        <v>791</v>
      </c>
      <c r="B50" s="92" t="s">
        <v>555</v>
      </c>
      <c r="C50" s="87">
        <f>SUM('1. Önk kiad.'!I51)</f>
        <v>165613631</v>
      </c>
      <c r="D50" s="87">
        <f>SUM('1. Önk kiad.'!J51)</f>
        <v>197719477</v>
      </c>
      <c r="E50" s="87">
        <f>SUM('1. Önk kiad.'!K51)</f>
        <v>178965462</v>
      </c>
    </row>
    <row r="51" spans="1:5" ht="15">
      <c r="A51" s="41" t="s">
        <v>556</v>
      </c>
      <c r="B51" s="88" t="s">
        <v>557</v>
      </c>
      <c r="C51" s="87">
        <f>SUM('1. Önk kiad.'!I52)</f>
        <v>0</v>
      </c>
      <c r="D51" s="87">
        <f>SUM('1. Önk kiad.'!J52)</f>
        <v>0</v>
      </c>
      <c r="E51" s="87">
        <f>SUM('1. Önk kiad.'!K52)</f>
        <v>0</v>
      </c>
    </row>
    <row r="52" spans="1:5" ht="15">
      <c r="A52" s="41" t="s">
        <v>792</v>
      </c>
      <c r="B52" s="88" t="s">
        <v>558</v>
      </c>
      <c r="C52" s="87">
        <f>SUM('1. Önk kiad.'!I53)</f>
        <v>0</v>
      </c>
      <c r="D52" s="87">
        <f>SUM('1. Önk kiad.'!J53)</f>
        <v>452500</v>
      </c>
      <c r="E52" s="87">
        <f>SUM('1. Önk kiad.'!K53)</f>
        <v>452500</v>
      </c>
    </row>
    <row r="53" spans="1:5" ht="15">
      <c r="A53" s="98" t="s">
        <v>854</v>
      </c>
      <c r="B53" s="88" t="s">
        <v>559</v>
      </c>
      <c r="C53" s="87">
        <f>SUM('1. Önk kiad.'!I54)</f>
        <v>0</v>
      </c>
      <c r="D53" s="87">
        <f>SUM('1. Önk kiad.'!J54)</f>
        <v>0</v>
      </c>
      <c r="E53" s="87">
        <f>SUM('1. Önk kiad.'!K54)</f>
        <v>0</v>
      </c>
    </row>
    <row r="54" spans="1:5" ht="15">
      <c r="A54" s="98" t="s">
        <v>855</v>
      </c>
      <c r="B54" s="88" t="s">
        <v>560</v>
      </c>
      <c r="C54" s="87">
        <f>SUM('1. Önk kiad.'!I55)</f>
        <v>0</v>
      </c>
      <c r="D54" s="87">
        <f>SUM('1. Önk kiad.'!J55)</f>
        <v>0</v>
      </c>
      <c r="E54" s="87">
        <f>SUM('1. Önk kiad.'!K55)</f>
        <v>0</v>
      </c>
    </row>
    <row r="55" spans="1:5" ht="15">
      <c r="A55" s="98" t="s">
        <v>856</v>
      </c>
      <c r="B55" s="88" t="s">
        <v>561</v>
      </c>
      <c r="C55" s="87">
        <f>SUM('1. Önk kiad.'!I56)</f>
        <v>0</v>
      </c>
      <c r="D55" s="87">
        <f>SUM('1. Önk kiad.'!J56)</f>
        <v>0</v>
      </c>
      <c r="E55" s="87">
        <f>SUM('1. Önk kiad.'!K56)</f>
        <v>0</v>
      </c>
    </row>
    <row r="56" spans="1:5" ht="15">
      <c r="A56" s="41" t="s">
        <v>857</v>
      </c>
      <c r="B56" s="88" t="s">
        <v>562</v>
      </c>
      <c r="C56" s="87">
        <f>SUM('1. Önk kiad.'!I57)</f>
        <v>0</v>
      </c>
      <c r="D56" s="87">
        <f>SUM('1. Önk kiad.'!J57)</f>
        <v>0</v>
      </c>
      <c r="E56" s="87">
        <f>SUM('1. Önk kiad.'!K57)</f>
        <v>0</v>
      </c>
    </row>
    <row r="57" spans="1:5" ht="15">
      <c r="A57" s="41" t="s">
        <v>858</v>
      </c>
      <c r="B57" s="88" t="s">
        <v>563</v>
      </c>
      <c r="C57" s="87">
        <f>SUM('1. Önk kiad.'!I58)</f>
        <v>0</v>
      </c>
      <c r="D57" s="87">
        <f>SUM('1. Önk kiad.'!J58)</f>
        <v>0</v>
      </c>
      <c r="E57" s="87">
        <f>SUM('1. Önk kiad.'!K58)</f>
        <v>0</v>
      </c>
    </row>
    <row r="58" spans="1:5" ht="15">
      <c r="A58" s="41" t="s">
        <v>859</v>
      </c>
      <c r="B58" s="88" t="s">
        <v>564</v>
      </c>
      <c r="C58" s="87">
        <f>SUM('1. Önk kiad.'!I59)</f>
        <v>34513000</v>
      </c>
      <c r="D58" s="87">
        <f>SUM('1. Önk kiad.'!J59)</f>
        <v>30842000</v>
      </c>
      <c r="E58" s="87">
        <f>SUM('1. Önk kiad.'!K59)</f>
        <v>29200394</v>
      </c>
    </row>
    <row r="59" spans="1:5" ht="15">
      <c r="A59" s="40" t="s">
        <v>821</v>
      </c>
      <c r="B59" s="92" t="s">
        <v>565</v>
      </c>
      <c r="C59" s="87">
        <f>SUM('1. Önk kiad.'!I60)</f>
        <v>34513000</v>
      </c>
      <c r="D59" s="87">
        <f>SUM('1. Önk kiad.'!J60)</f>
        <v>31294500</v>
      </c>
      <c r="E59" s="87">
        <f>SUM('1. Önk kiad.'!K60)</f>
        <v>29652894</v>
      </c>
    </row>
    <row r="60" spans="1:5" ht="15">
      <c r="A60" s="99" t="s">
        <v>860</v>
      </c>
      <c r="B60" s="88" t="s">
        <v>566</v>
      </c>
      <c r="C60" s="87">
        <f>SUM('1. Önk kiad.'!I61)</f>
        <v>0</v>
      </c>
      <c r="D60" s="87">
        <f>SUM('1. Önk kiad.'!J61)</f>
        <v>0</v>
      </c>
      <c r="E60" s="87">
        <f>SUM('1. Önk kiad.'!K61)</f>
        <v>0</v>
      </c>
    </row>
    <row r="61" spans="1:5" ht="15">
      <c r="A61" s="99" t="s">
        <v>567</v>
      </c>
      <c r="B61" s="88" t="s">
        <v>568</v>
      </c>
      <c r="C61" s="87">
        <f>SUM('1. Önk kiad.'!I62)</f>
        <v>0</v>
      </c>
      <c r="D61" s="87">
        <f>SUM('1. Önk kiad.'!J62)</f>
        <v>1452846</v>
      </c>
      <c r="E61" s="87">
        <f>SUM('1. Önk kiad.'!K62)</f>
        <v>1452846</v>
      </c>
    </row>
    <row r="62" spans="1:5" ht="15">
      <c r="A62" s="99" t="s">
        <v>569</v>
      </c>
      <c r="B62" s="88" t="s">
        <v>570</v>
      </c>
      <c r="C62" s="87">
        <f>SUM('1. Önk kiad.'!I63)</f>
        <v>0</v>
      </c>
      <c r="D62" s="87">
        <f>SUM('1. Önk kiad.'!J63)</f>
        <v>0</v>
      </c>
      <c r="E62" s="87">
        <f>SUM('1. Önk kiad.'!K63)</f>
        <v>0</v>
      </c>
    </row>
    <row r="63" spans="1:5" ht="15">
      <c r="A63" s="99" t="s">
        <v>822</v>
      </c>
      <c r="B63" s="88" t="s">
        <v>571</v>
      </c>
      <c r="C63" s="87">
        <f>SUM('1. Önk kiad.'!I64)</f>
        <v>0</v>
      </c>
      <c r="D63" s="87">
        <f>SUM('1. Önk kiad.'!J64)</f>
        <v>0</v>
      </c>
      <c r="E63" s="87">
        <f>SUM('1. Önk kiad.'!K64)</f>
        <v>0</v>
      </c>
    </row>
    <row r="64" spans="1:5" ht="30.75">
      <c r="A64" s="99" t="s">
        <v>861</v>
      </c>
      <c r="B64" s="88" t="s">
        <v>572</v>
      </c>
      <c r="C64" s="87">
        <f>SUM('1. Önk kiad.'!I65)</f>
        <v>0</v>
      </c>
      <c r="D64" s="87">
        <f>SUM('1. Önk kiad.'!J65)</f>
        <v>0</v>
      </c>
      <c r="E64" s="87">
        <f>SUM('1. Önk kiad.'!K65)</f>
        <v>0</v>
      </c>
    </row>
    <row r="65" spans="1:5" ht="15">
      <c r="A65" s="99" t="s">
        <v>824</v>
      </c>
      <c r="B65" s="88" t="s">
        <v>573</v>
      </c>
      <c r="C65" s="87">
        <f>SUM('1. Önk kiad.'!I66)</f>
        <v>0</v>
      </c>
      <c r="D65" s="87">
        <f>SUM('1. Önk kiad.'!J66)</f>
        <v>0</v>
      </c>
      <c r="E65" s="87">
        <f>SUM('1. Önk kiad.'!K66)</f>
        <v>0</v>
      </c>
    </row>
    <row r="66" spans="1:5" ht="15">
      <c r="A66" s="99" t="s">
        <v>862</v>
      </c>
      <c r="B66" s="88" t="s">
        <v>574</v>
      </c>
      <c r="C66" s="87">
        <f>SUM('1. Önk kiad.'!I67)</f>
        <v>0</v>
      </c>
      <c r="D66" s="87">
        <f>SUM('1. Önk kiad.'!J67)</f>
        <v>0</v>
      </c>
      <c r="E66" s="87">
        <f>SUM('1. Önk kiad.'!K67)</f>
        <v>0</v>
      </c>
    </row>
    <row r="67" spans="1:5" ht="15">
      <c r="A67" s="99" t="s">
        <v>863</v>
      </c>
      <c r="B67" s="88" t="s">
        <v>575</v>
      </c>
      <c r="C67" s="87">
        <f>SUM('1. Önk kiad.'!I68)</f>
        <v>0</v>
      </c>
      <c r="D67" s="87">
        <f>SUM('1. Önk kiad.'!J68)</f>
        <v>0</v>
      </c>
      <c r="E67" s="87">
        <f>SUM('1. Önk kiad.'!K68)</f>
        <v>0</v>
      </c>
    </row>
    <row r="68" spans="1:5" ht="15">
      <c r="A68" s="99" t="s">
        <v>576</v>
      </c>
      <c r="B68" s="88" t="s">
        <v>577</v>
      </c>
      <c r="C68" s="87">
        <f>SUM('1. Önk kiad.'!I69)</f>
        <v>0</v>
      </c>
      <c r="D68" s="87">
        <f>SUM('1. Önk kiad.'!J69)</f>
        <v>0</v>
      </c>
      <c r="E68" s="87">
        <f>SUM('1. Önk kiad.'!K69)</f>
        <v>0</v>
      </c>
    </row>
    <row r="69" spans="1:5" ht="15">
      <c r="A69" s="101" t="s">
        <v>578</v>
      </c>
      <c r="B69" s="88" t="s">
        <v>579</v>
      </c>
      <c r="C69" s="87">
        <f>SUM('1. Önk kiad.'!I70)</f>
        <v>0</v>
      </c>
      <c r="D69" s="87">
        <f>SUM('1. Önk kiad.'!J70)</f>
        <v>0</v>
      </c>
      <c r="E69" s="87">
        <f>SUM('1. Önk kiad.'!K70)</f>
        <v>0</v>
      </c>
    </row>
    <row r="70" spans="1:5" ht="15">
      <c r="A70" s="99" t="s">
        <v>864</v>
      </c>
      <c r="B70" s="88" t="s">
        <v>580</v>
      </c>
      <c r="C70" s="87">
        <f>SUM('1. Önk kiad.'!I71)</f>
        <v>0</v>
      </c>
      <c r="D70" s="87">
        <f>SUM('1. Önk kiad.'!J71)</f>
        <v>0</v>
      </c>
      <c r="E70" s="87">
        <f>SUM('1. Önk kiad.'!K71)</f>
        <v>0</v>
      </c>
    </row>
    <row r="71" spans="1:5" ht="15">
      <c r="A71" s="99" t="s">
        <v>905</v>
      </c>
      <c r="B71" s="88" t="s">
        <v>581</v>
      </c>
      <c r="C71" s="87">
        <f>SUM('1. Önk kiad.'!I72)</f>
        <v>30230098</v>
      </c>
      <c r="D71" s="87">
        <f>SUM('1. Önk kiad.'!J72)</f>
        <v>19462849</v>
      </c>
      <c r="E71" s="87">
        <f>SUM('1. Önk kiad.'!K72)</f>
        <v>15905099</v>
      </c>
    </row>
    <row r="72" spans="1:5" ht="15">
      <c r="A72" s="101" t="s">
        <v>166</v>
      </c>
      <c r="B72" s="88" t="s">
        <v>875</v>
      </c>
      <c r="C72" s="87">
        <f>SUM('1. Önk kiad.'!I73)</f>
        <v>20169233</v>
      </c>
      <c r="D72" s="87">
        <f>SUM('1. Önk kiad.'!J73)</f>
        <v>40310383</v>
      </c>
      <c r="E72" s="87">
        <f>SUM('1. Önk kiad.'!K73)</f>
        <v>0</v>
      </c>
    </row>
    <row r="73" spans="1:5" ht="15">
      <c r="A73" s="101" t="s">
        <v>167</v>
      </c>
      <c r="B73" s="88" t="s">
        <v>875</v>
      </c>
      <c r="C73" s="87">
        <f>SUM('1. Önk kiad.'!I74)</f>
        <v>0</v>
      </c>
      <c r="D73" s="87">
        <f>SUM('1. Önk kiad.'!J74)</f>
        <v>0</v>
      </c>
      <c r="E73" s="87">
        <f>SUM('1. Önk kiad.'!K74)</f>
        <v>0</v>
      </c>
    </row>
    <row r="74" spans="1:5" ht="15">
      <c r="A74" s="40" t="s">
        <v>827</v>
      </c>
      <c r="B74" s="92" t="s">
        <v>582</v>
      </c>
      <c r="C74" s="87">
        <f>SUM('1. Önk kiad.'!I75)</f>
        <v>50399331</v>
      </c>
      <c r="D74" s="87">
        <f>SUM('1. Önk kiad.'!J75)</f>
        <v>61226078</v>
      </c>
      <c r="E74" s="87">
        <f>SUM('1. Önk kiad.'!K75)</f>
        <v>17357945</v>
      </c>
    </row>
    <row r="75" spans="1:5" ht="15">
      <c r="A75" s="453" t="s">
        <v>113</v>
      </c>
      <c r="B75" s="454"/>
      <c r="C75" s="455">
        <f>SUM('1. Önk kiad.'!I76)</f>
        <v>0</v>
      </c>
      <c r="D75" s="455">
        <f>SUM('1. Önk kiad.'!J76)</f>
        <v>0</v>
      </c>
      <c r="E75" s="455">
        <f>SUM('1. Önk kiad.'!K76)</f>
        <v>0</v>
      </c>
    </row>
    <row r="76" spans="1:5" ht="15">
      <c r="A76" s="103" t="s">
        <v>583</v>
      </c>
      <c r="B76" s="88" t="s">
        <v>584</v>
      </c>
      <c r="C76" s="87">
        <f>SUM('1. Önk kiad.'!I77)</f>
        <v>0</v>
      </c>
      <c r="D76" s="87">
        <f>SUM('1. Önk kiad.'!J77)</f>
        <v>100000</v>
      </c>
      <c r="E76" s="87">
        <f>SUM('1. Önk kiad.'!K77)</f>
        <v>86195</v>
      </c>
    </row>
    <row r="77" spans="1:5" ht="15">
      <c r="A77" s="103" t="s">
        <v>865</v>
      </c>
      <c r="B77" s="88" t="s">
        <v>585</v>
      </c>
      <c r="C77" s="87">
        <f>SUM('1. Önk kiad.'!I78)</f>
        <v>280549802</v>
      </c>
      <c r="D77" s="87">
        <f>SUM('1. Önk kiad.'!J78)</f>
        <v>230549802</v>
      </c>
      <c r="E77" s="87">
        <f>SUM('1. Önk kiad.'!K78)</f>
        <v>10266134</v>
      </c>
    </row>
    <row r="78" spans="1:5" ht="15">
      <c r="A78" s="103" t="s">
        <v>586</v>
      </c>
      <c r="B78" s="88" t="s">
        <v>587</v>
      </c>
      <c r="C78" s="87">
        <f>SUM('1. Önk kiad.'!I79)</f>
        <v>0</v>
      </c>
      <c r="D78" s="87">
        <f>SUM('1. Önk kiad.'!J79)</f>
        <v>0</v>
      </c>
      <c r="E78" s="87">
        <f>SUM('1. Önk kiad.'!K79)</f>
        <v>0</v>
      </c>
    </row>
    <row r="79" spans="1:5" ht="15">
      <c r="A79" s="103" t="s">
        <v>588</v>
      </c>
      <c r="B79" s="88" t="s">
        <v>589</v>
      </c>
      <c r="C79" s="87">
        <f>SUM('1. Önk kiad.'!I80)</f>
        <v>1750000</v>
      </c>
      <c r="D79" s="87">
        <f>SUM('1. Önk kiad.'!J80)</f>
        <v>12750000</v>
      </c>
      <c r="E79" s="87">
        <f>SUM('1. Önk kiad.'!K80)</f>
        <v>12417199</v>
      </c>
    </row>
    <row r="80" spans="1:5" ht="15">
      <c r="A80" s="94" t="s">
        <v>590</v>
      </c>
      <c r="B80" s="88" t="s">
        <v>591</v>
      </c>
      <c r="C80" s="87">
        <f>SUM('1. Önk kiad.'!I81)</f>
        <v>0</v>
      </c>
      <c r="D80" s="87">
        <f>SUM('1. Önk kiad.'!J81)</f>
        <v>0</v>
      </c>
      <c r="E80" s="87">
        <f>SUM('1. Önk kiad.'!K81)</f>
        <v>0</v>
      </c>
    </row>
    <row r="81" spans="1:5" ht="15">
      <c r="A81" s="94" t="s">
        <v>592</v>
      </c>
      <c r="B81" s="88" t="s">
        <v>593</v>
      </c>
      <c r="C81" s="87">
        <f>SUM('1. Önk kiad.'!I82)</f>
        <v>0</v>
      </c>
      <c r="D81" s="87">
        <f>SUM('1. Önk kiad.'!J82)</f>
        <v>0</v>
      </c>
      <c r="E81" s="87">
        <f>SUM('1. Önk kiad.'!K82)</f>
        <v>0</v>
      </c>
    </row>
    <row r="82" spans="1:5" ht="15">
      <c r="A82" s="94" t="s">
        <v>594</v>
      </c>
      <c r="B82" s="88" t="s">
        <v>595</v>
      </c>
      <c r="C82" s="87">
        <f>SUM('1. Önk kiad.'!I83)</f>
        <v>76220947</v>
      </c>
      <c r="D82" s="87">
        <f>SUM('1. Önk kiad.'!J83)</f>
        <v>56870947</v>
      </c>
      <c r="E82" s="87">
        <f>SUM('1. Önk kiad.'!K83)</f>
        <v>2919610</v>
      </c>
    </row>
    <row r="83" spans="1:5" ht="15">
      <c r="A83" s="104" t="s">
        <v>829</v>
      </c>
      <c r="B83" s="92" t="s">
        <v>596</v>
      </c>
      <c r="C83" s="87">
        <f>SUM('1. Önk kiad.'!I84)</f>
        <v>358520749</v>
      </c>
      <c r="D83" s="87">
        <f>SUM('1. Önk kiad.'!J84)</f>
        <v>300270749</v>
      </c>
      <c r="E83" s="87">
        <f>SUM('1. Önk kiad.'!K84)</f>
        <v>25689138</v>
      </c>
    </row>
    <row r="84" spans="1:5" ht="15">
      <c r="A84" s="41" t="s">
        <v>597</v>
      </c>
      <c r="B84" s="88" t="s">
        <v>598</v>
      </c>
      <c r="C84" s="87">
        <f>SUM('1. Önk kiad.'!I85)</f>
        <v>51820653</v>
      </c>
      <c r="D84" s="87">
        <f>SUM('1. Önk kiad.'!J85)</f>
        <v>103420653</v>
      </c>
      <c r="E84" s="87">
        <f>SUM('1. Önk kiad.'!K85)</f>
        <v>102632867</v>
      </c>
    </row>
    <row r="85" spans="1:5" ht="15">
      <c r="A85" s="41" t="s">
        <v>599</v>
      </c>
      <c r="B85" s="88" t="s">
        <v>600</v>
      </c>
      <c r="C85" s="87">
        <f>SUM('1. Önk kiad.'!I86)</f>
        <v>0</v>
      </c>
      <c r="D85" s="87">
        <f>SUM('1. Önk kiad.'!J86)</f>
        <v>0</v>
      </c>
      <c r="E85" s="87">
        <f>SUM('1. Önk kiad.'!K86)</f>
        <v>0</v>
      </c>
    </row>
    <row r="86" spans="1:5" ht="15">
      <c r="A86" s="41" t="s">
        <v>601</v>
      </c>
      <c r="B86" s="88" t="s">
        <v>602</v>
      </c>
      <c r="C86" s="87">
        <f>SUM('1. Önk kiad.'!I87)</f>
        <v>0</v>
      </c>
      <c r="D86" s="87">
        <f>SUM('1. Önk kiad.'!J87)</f>
        <v>0</v>
      </c>
      <c r="E86" s="87">
        <f>SUM('1. Önk kiad.'!K87)</f>
        <v>0</v>
      </c>
    </row>
    <row r="87" spans="1:5" ht="15">
      <c r="A87" s="41" t="s">
        <v>603</v>
      </c>
      <c r="B87" s="88" t="s">
        <v>604</v>
      </c>
      <c r="C87" s="87">
        <f>SUM('1. Önk kiad.'!I88)</f>
        <v>13991576</v>
      </c>
      <c r="D87" s="87">
        <f>SUM('1. Önk kiad.'!J88)</f>
        <v>17391576</v>
      </c>
      <c r="E87" s="87">
        <f>SUM('1. Önk kiad.'!K88)</f>
        <v>16943379</v>
      </c>
    </row>
    <row r="88" spans="1:5" ht="15">
      <c r="A88" s="40" t="s">
        <v>830</v>
      </c>
      <c r="B88" s="92" t="s">
        <v>605</v>
      </c>
      <c r="C88" s="87">
        <f>SUM('1. Önk kiad.'!I89)</f>
        <v>65812229</v>
      </c>
      <c r="D88" s="87">
        <f>SUM('1. Önk kiad.'!J89)</f>
        <v>120812229</v>
      </c>
      <c r="E88" s="87">
        <f>SUM('1. Önk kiad.'!K89)</f>
        <v>119576246</v>
      </c>
    </row>
    <row r="89" spans="1:5" ht="30.75">
      <c r="A89" s="41" t="s">
        <v>606</v>
      </c>
      <c r="B89" s="88" t="s">
        <v>607</v>
      </c>
      <c r="C89" s="87">
        <f>SUM('1. Önk kiad.'!I90)</f>
        <v>0</v>
      </c>
      <c r="D89" s="87">
        <f>SUM('1. Önk kiad.'!J90)</f>
        <v>0</v>
      </c>
      <c r="E89" s="87">
        <f>SUM('1. Önk kiad.'!K90)</f>
        <v>0</v>
      </c>
    </row>
    <row r="90" spans="1:5" ht="30.75">
      <c r="A90" s="41" t="s">
        <v>866</v>
      </c>
      <c r="B90" s="88" t="s">
        <v>608</v>
      </c>
      <c r="C90" s="87">
        <f>SUM('1. Önk kiad.'!I91)</f>
        <v>0</v>
      </c>
      <c r="D90" s="87">
        <f>SUM('1. Önk kiad.'!J91)</f>
        <v>0</v>
      </c>
      <c r="E90" s="87">
        <f>SUM('1. Önk kiad.'!K91)</f>
        <v>0</v>
      </c>
    </row>
    <row r="91" spans="1:5" ht="30.75">
      <c r="A91" s="41" t="s">
        <v>867</v>
      </c>
      <c r="B91" s="88" t="s">
        <v>609</v>
      </c>
      <c r="C91" s="87">
        <f>SUM('1. Önk kiad.'!I92)</f>
        <v>0</v>
      </c>
      <c r="D91" s="87">
        <f>SUM('1. Önk kiad.'!J92)</f>
        <v>0</v>
      </c>
      <c r="E91" s="87">
        <f>SUM('1. Önk kiad.'!K92)</f>
        <v>0</v>
      </c>
    </row>
    <row r="92" spans="1:5" ht="15">
      <c r="A92" s="41" t="s">
        <v>868</v>
      </c>
      <c r="B92" s="88" t="s">
        <v>610</v>
      </c>
      <c r="C92" s="87">
        <f>SUM('1. Önk kiad.'!I93)</f>
        <v>0</v>
      </c>
      <c r="D92" s="87">
        <f>SUM('1. Önk kiad.'!J93)</f>
        <v>0</v>
      </c>
      <c r="E92" s="87">
        <f>SUM('1. Önk kiad.'!K93)</f>
        <v>0</v>
      </c>
    </row>
    <row r="93" spans="1:5" ht="30.75">
      <c r="A93" s="41" t="s">
        <v>869</v>
      </c>
      <c r="B93" s="88" t="s">
        <v>611</v>
      </c>
      <c r="C93" s="87">
        <f>SUM('1. Önk kiad.'!I94)</f>
        <v>0</v>
      </c>
      <c r="D93" s="87">
        <f>SUM('1. Önk kiad.'!J94)</f>
        <v>0</v>
      </c>
      <c r="E93" s="87">
        <f>SUM('1. Önk kiad.'!K94)</f>
        <v>0</v>
      </c>
    </row>
    <row r="94" spans="1:5" ht="30.75">
      <c r="A94" s="41" t="s">
        <v>870</v>
      </c>
      <c r="B94" s="88" t="s">
        <v>612</v>
      </c>
      <c r="C94" s="87">
        <f>SUM('1. Önk kiad.'!I95)</f>
        <v>0</v>
      </c>
      <c r="D94" s="87">
        <f>SUM('1. Önk kiad.'!J95)</f>
        <v>0</v>
      </c>
      <c r="E94" s="87">
        <f>SUM('1. Önk kiad.'!K95)</f>
        <v>0</v>
      </c>
    </row>
    <row r="95" spans="1:5" ht="15">
      <c r="A95" s="41" t="s">
        <v>613</v>
      </c>
      <c r="B95" s="88" t="s">
        <v>614</v>
      </c>
      <c r="C95" s="87">
        <f>SUM('1. Önk kiad.'!I96)</f>
        <v>0</v>
      </c>
      <c r="D95" s="87">
        <f>SUM('1. Önk kiad.'!J96)</f>
        <v>0</v>
      </c>
      <c r="E95" s="87">
        <f>SUM('1. Önk kiad.'!K96)</f>
        <v>0</v>
      </c>
    </row>
    <row r="96" spans="1:5" ht="15">
      <c r="A96" s="41" t="s">
        <v>871</v>
      </c>
      <c r="B96" s="88" t="s">
        <v>876</v>
      </c>
      <c r="C96" s="87">
        <f>SUM('1. Önk kiad.'!I97)</f>
        <v>0</v>
      </c>
      <c r="D96" s="87">
        <f>SUM('1. Önk kiad.'!J97)</f>
        <v>16470098</v>
      </c>
      <c r="E96" s="87">
        <f>SUM('1. Önk kiad.'!K97)</f>
        <v>16470098</v>
      </c>
    </row>
    <row r="97" spans="1:5" ht="15">
      <c r="A97" s="40" t="s">
        <v>831</v>
      </c>
      <c r="B97" s="92" t="s">
        <v>616</v>
      </c>
      <c r="C97" s="87">
        <f>SUM('1. Önk kiad.'!I98)</f>
        <v>0</v>
      </c>
      <c r="D97" s="87">
        <f>SUM('1. Önk kiad.'!J98)</f>
        <v>16470098</v>
      </c>
      <c r="E97" s="87">
        <f>SUM('1. Önk kiad.'!K98)</f>
        <v>16470098</v>
      </c>
    </row>
    <row r="98" spans="1:5" ht="15">
      <c r="A98" s="453" t="s">
        <v>112</v>
      </c>
      <c r="B98" s="454"/>
      <c r="C98" s="455">
        <f>SUM('1. Önk kiad.'!I99)</f>
        <v>0</v>
      </c>
      <c r="D98" s="455">
        <f>SUM('1. Önk kiad.'!J99)</f>
        <v>0</v>
      </c>
      <c r="E98" s="455">
        <f>SUM('1. Önk kiad.'!K99)</f>
        <v>0</v>
      </c>
    </row>
    <row r="99" spans="1:5" ht="15">
      <c r="A99" s="444" t="s">
        <v>4</v>
      </c>
      <c r="B99" s="452" t="s">
        <v>617</v>
      </c>
      <c r="C99" s="433">
        <f>SUM('1. Önk kiad.'!I100)</f>
        <v>778520675</v>
      </c>
      <c r="D99" s="433">
        <f>SUM('1. Önk kiad.'!J100)</f>
        <v>854438027</v>
      </c>
      <c r="E99" s="433">
        <f>SUM('1. Önk kiad.'!K100)</f>
        <v>509937332</v>
      </c>
    </row>
    <row r="100" spans="1:24" ht="15">
      <c r="A100" s="41" t="s">
        <v>872</v>
      </c>
      <c r="B100" s="90" t="s">
        <v>618</v>
      </c>
      <c r="C100" s="87">
        <f>SUM('1. Önk kiad.'!I101)</f>
        <v>4771430</v>
      </c>
      <c r="D100" s="87">
        <f>SUM('1. Önk kiad.'!J101)</f>
        <v>4771430</v>
      </c>
      <c r="E100" s="87">
        <f>SUM('1. Önk kiad.'!K101)</f>
        <v>4771430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6"/>
      <c r="X100" s="106"/>
    </row>
    <row r="101" spans="1:24" ht="15">
      <c r="A101" s="41" t="s">
        <v>621</v>
      </c>
      <c r="B101" s="90" t="s">
        <v>622</v>
      </c>
      <c r="C101" s="87">
        <f>SUM('1. Önk kiad.'!I102)</f>
        <v>0</v>
      </c>
      <c r="D101" s="87">
        <f>SUM('1. Önk kiad.'!J102)</f>
        <v>0</v>
      </c>
      <c r="E101" s="87">
        <f>SUM('1. Önk kiad.'!K102)</f>
        <v>0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6"/>
      <c r="X101" s="106"/>
    </row>
    <row r="102" spans="1:24" ht="15">
      <c r="A102" s="41" t="s">
        <v>873</v>
      </c>
      <c r="B102" s="90" t="s">
        <v>623</v>
      </c>
      <c r="C102" s="87">
        <f>SUM('1. Önk kiad.'!I103)</f>
        <v>0</v>
      </c>
      <c r="D102" s="87">
        <f>SUM('1. Önk kiad.'!J103)</f>
        <v>0</v>
      </c>
      <c r="E102" s="87">
        <f>SUM('1. Önk kiad.'!K103)</f>
        <v>0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6"/>
      <c r="X102" s="106"/>
    </row>
    <row r="103" spans="1:24" ht="15">
      <c r="A103" s="40" t="s">
        <v>836</v>
      </c>
      <c r="B103" s="95" t="s">
        <v>625</v>
      </c>
      <c r="C103" s="87">
        <f>SUM('1. Önk kiad.'!I104)</f>
        <v>0</v>
      </c>
      <c r="D103" s="87">
        <f>SUM('1. Önk kiad.'!J104)</f>
        <v>0</v>
      </c>
      <c r="E103" s="87">
        <f>SUM('1. Önk kiad.'!K104)</f>
        <v>0</v>
      </c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6"/>
      <c r="X103" s="106"/>
    </row>
    <row r="104" spans="1:24" ht="15">
      <c r="A104" s="108" t="s">
        <v>874</v>
      </c>
      <c r="B104" s="90" t="s">
        <v>626</v>
      </c>
      <c r="C104" s="87">
        <f>SUM('1. Önk kiad.'!I105)</f>
        <v>0</v>
      </c>
      <c r="D104" s="87">
        <f>SUM('1. Önk kiad.'!J105)</f>
        <v>0</v>
      </c>
      <c r="E104" s="87">
        <f>SUM('1. Önk kiad.'!K105)</f>
        <v>0</v>
      </c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6"/>
      <c r="X104" s="106"/>
    </row>
    <row r="105" spans="1:24" ht="15">
      <c r="A105" s="108" t="s">
        <v>842</v>
      </c>
      <c r="B105" s="90" t="s">
        <v>629</v>
      </c>
      <c r="C105" s="87">
        <f>SUM('1. Önk kiad.'!I106)</f>
        <v>0</v>
      </c>
      <c r="D105" s="87">
        <f>SUM('1. Önk kiad.'!J106)</f>
        <v>0</v>
      </c>
      <c r="E105" s="87">
        <f>SUM('1. Önk kiad.'!K106)</f>
        <v>0</v>
      </c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6"/>
      <c r="X105" s="106"/>
    </row>
    <row r="106" spans="1:24" ht="15">
      <c r="A106" s="41" t="s">
        <v>630</v>
      </c>
      <c r="B106" s="90" t="s">
        <v>631</v>
      </c>
      <c r="C106" s="87">
        <f>SUM('1. Önk kiad.'!I107)</f>
        <v>0</v>
      </c>
      <c r="D106" s="87">
        <f>SUM('1. Önk kiad.'!J107)</f>
        <v>0</v>
      </c>
      <c r="E106" s="87">
        <f>SUM('1. Önk kiad.'!K107)</f>
        <v>0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6"/>
      <c r="X106" s="106"/>
    </row>
    <row r="107" spans="1:24" ht="15">
      <c r="A107" s="41" t="s">
        <v>0</v>
      </c>
      <c r="B107" s="90" t="s">
        <v>632</v>
      </c>
      <c r="C107" s="87">
        <f>SUM('1. Önk kiad.'!I108)</f>
        <v>0</v>
      </c>
      <c r="D107" s="87">
        <f>SUM('1. Önk kiad.'!J108)</f>
        <v>0</v>
      </c>
      <c r="E107" s="87">
        <f>SUM('1. Önk kiad.'!K108)</f>
        <v>0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6"/>
      <c r="X107" s="106"/>
    </row>
    <row r="108" spans="1:24" ht="15">
      <c r="A108" s="110" t="s">
        <v>839</v>
      </c>
      <c r="B108" s="95" t="s">
        <v>633</v>
      </c>
      <c r="C108" s="87">
        <f>SUM('1. Önk kiad.'!I109)</f>
        <v>0</v>
      </c>
      <c r="D108" s="87">
        <f>SUM('1. Önk kiad.'!J109)</f>
        <v>0</v>
      </c>
      <c r="E108" s="87">
        <f>SUM('1. Önk kiad.'!K109)</f>
        <v>0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06"/>
      <c r="X108" s="106"/>
    </row>
    <row r="109" spans="1:24" ht="15">
      <c r="A109" s="108" t="s">
        <v>634</v>
      </c>
      <c r="B109" s="90" t="s">
        <v>635</v>
      </c>
      <c r="C109" s="87">
        <f>SUM('1. Önk kiad.'!I110)</f>
        <v>0</v>
      </c>
      <c r="D109" s="87">
        <f>SUM('1. Önk kiad.'!J110)</f>
        <v>0</v>
      </c>
      <c r="E109" s="87">
        <f>SUM('1. Önk kiad.'!K110)</f>
        <v>0</v>
      </c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6"/>
      <c r="X109" s="106"/>
    </row>
    <row r="110" spans="1:24" ht="15">
      <c r="A110" s="108" t="s">
        <v>636</v>
      </c>
      <c r="B110" s="90" t="s">
        <v>637</v>
      </c>
      <c r="C110" s="87">
        <f>SUM('1. Önk kiad.'!I111)</f>
        <v>11847626</v>
      </c>
      <c r="D110" s="87">
        <f>SUM('1. Önk kiad.'!J111)</f>
        <v>11847626</v>
      </c>
      <c r="E110" s="87">
        <f>SUM('1. Önk kiad.'!K111)</f>
        <v>11844626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6"/>
      <c r="X110" s="106"/>
    </row>
    <row r="111" spans="1:24" ht="15">
      <c r="A111" s="110" t="s">
        <v>638</v>
      </c>
      <c r="B111" s="95" t="s">
        <v>639</v>
      </c>
      <c r="C111" s="87">
        <f>SUM('1. Önk kiad.'!I112)</f>
        <v>281592003</v>
      </c>
      <c r="D111" s="87">
        <f>SUM('1. Önk kiad.'!J112)</f>
        <v>281592003</v>
      </c>
      <c r="E111" s="87">
        <f>SUM('1. Önk kiad.'!K112)</f>
        <v>265784154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6"/>
      <c r="X111" s="106"/>
    </row>
    <row r="112" spans="1:24" ht="15">
      <c r="A112" s="108" t="s">
        <v>640</v>
      </c>
      <c r="B112" s="90" t="s">
        <v>641</v>
      </c>
      <c r="C112" s="87">
        <f>SUM('1. Önk kiad.'!I113)</f>
        <v>0</v>
      </c>
      <c r="D112" s="87">
        <f>SUM('1. Önk kiad.'!J113)</f>
        <v>0</v>
      </c>
      <c r="E112" s="87">
        <f>SUM('1. Önk kiad.'!K113)</f>
        <v>0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6"/>
      <c r="X112" s="106"/>
    </row>
    <row r="113" spans="1:24" ht="15">
      <c r="A113" s="108" t="s">
        <v>642</v>
      </c>
      <c r="B113" s="90" t="s">
        <v>643</v>
      </c>
      <c r="C113" s="87">
        <f>SUM('1. Önk kiad.'!I114)</f>
        <v>0</v>
      </c>
      <c r="D113" s="87">
        <f>SUM('1. Önk kiad.'!J114)</f>
        <v>0</v>
      </c>
      <c r="E113" s="87">
        <f>SUM('1. Önk kiad.'!K114)</f>
        <v>0</v>
      </c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6"/>
      <c r="X113" s="106"/>
    </row>
    <row r="114" spans="1:24" ht="15">
      <c r="A114" s="108" t="s">
        <v>644</v>
      </c>
      <c r="B114" s="90" t="s">
        <v>645</v>
      </c>
      <c r="C114" s="87">
        <f>SUM('1. Önk kiad.'!I115)</f>
        <v>0</v>
      </c>
      <c r="D114" s="87">
        <f>SUM('1. Önk kiad.'!J115)</f>
        <v>0</v>
      </c>
      <c r="E114" s="87">
        <f>SUM('1. Önk kiad.'!K115)</f>
        <v>0</v>
      </c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6"/>
      <c r="X114" s="106"/>
    </row>
    <row r="115" spans="1:24" ht="15">
      <c r="A115" s="110" t="s">
        <v>840</v>
      </c>
      <c r="B115" s="95" t="s">
        <v>646</v>
      </c>
      <c r="C115" s="87">
        <f>SUM('1. Önk kiad.'!I116)</f>
        <v>293439629</v>
      </c>
      <c r="D115" s="87">
        <f>SUM('1. Önk kiad.'!J116)</f>
        <v>293439629</v>
      </c>
      <c r="E115" s="87">
        <f>SUM('1. Önk kiad.'!K116)</f>
        <v>277628780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06"/>
      <c r="X115" s="106"/>
    </row>
    <row r="116" spans="1:24" ht="15">
      <c r="A116" s="108" t="s">
        <v>647</v>
      </c>
      <c r="B116" s="90" t="s">
        <v>648</v>
      </c>
      <c r="C116" s="87">
        <f>SUM('1. Önk kiad.'!I117)</f>
        <v>0</v>
      </c>
      <c r="D116" s="87">
        <f>SUM('1. Önk kiad.'!J117)</f>
        <v>0</v>
      </c>
      <c r="E116" s="87">
        <f>SUM('1. Önk kiad.'!K117)</f>
        <v>0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6"/>
      <c r="X116" s="106"/>
    </row>
    <row r="117" spans="1:24" ht="15">
      <c r="A117" s="41" t="s">
        <v>649</v>
      </c>
      <c r="B117" s="90" t="s">
        <v>650</v>
      </c>
      <c r="C117" s="87">
        <f>SUM('1. Önk kiad.'!I118)</f>
        <v>0</v>
      </c>
      <c r="D117" s="87">
        <f>SUM('1. Önk kiad.'!J118)</f>
        <v>0</v>
      </c>
      <c r="E117" s="87">
        <f>SUM('1. Önk kiad.'!K118)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6"/>
      <c r="X117" s="106"/>
    </row>
    <row r="118" spans="1:24" ht="15">
      <c r="A118" s="108" t="s">
        <v>1</v>
      </c>
      <c r="B118" s="90" t="s">
        <v>651</v>
      </c>
      <c r="C118" s="87">
        <f>SUM('1. Önk kiad.'!I119)</f>
        <v>0</v>
      </c>
      <c r="D118" s="87">
        <f>SUM('1. Önk kiad.'!J119)</f>
        <v>0</v>
      </c>
      <c r="E118" s="87">
        <f>SUM('1. Önk kiad.'!K119)</f>
        <v>0</v>
      </c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6"/>
      <c r="X118" s="106"/>
    </row>
    <row r="119" spans="1:24" ht="15">
      <c r="A119" s="108" t="s">
        <v>845</v>
      </c>
      <c r="B119" s="90" t="s">
        <v>652</v>
      </c>
      <c r="C119" s="87">
        <f>SUM('1. Önk kiad.'!I120)</f>
        <v>0</v>
      </c>
      <c r="D119" s="87">
        <f>SUM('1. Önk kiad.'!J120)</f>
        <v>0</v>
      </c>
      <c r="E119" s="87">
        <f>SUM('1. Önk kiad.'!K120)</f>
        <v>0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6"/>
      <c r="X119" s="106"/>
    </row>
    <row r="120" spans="1:24" ht="15">
      <c r="A120" s="110" t="s">
        <v>846</v>
      </c>
      <c r="B120" s="95" t="s">
        <v>656</v>
      </c>
      <c r="C120" s="87">
        <f>SUM('1. Önk kiad.'!I121)</f>
        <v>0</v>
      </c>
      <c r="D120" s="87">
        <f>SUM('1. Önk kiad.'!J121)</f>
        <v>0</v>
      </c>
      <c r="E120" s="87">
        <f>SUM('1. Önk kiad.'!K121)</f>
        <v>0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06"/>
      <c r="X120" s="106"/>
    </row>
    <row r="121" spans="1:24" ht="15">
      <c r="A121" s="41" t="s">
        <v>657</v>
      </c>
      <c r="B121" s="90" t="s">
        <v>658</v>
      </c>
      <c r="C121" s="87">
        <f>SUM('1. Önk kiad.'!I122)</f>
        <v>0</v>
      </c>
      <c r="D121" s="87">
        <f>SUM('1. Önk kiad.'!J122)</f>
        <v>0</v>
      </c>
      <c r="E121" s="87">
        <f>SUM('1. Önk kiad.'!K122)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6"/>
      <c r="X121" s="106"/>
    </row>
    <row r="122" spans="1:24" ht="15">
      <c r="A122" s="431" t="s">
        <v>5</v>
      </c>
      <c r="B122" s="432" t="s">
        <v>659</v>
      </c>
      <c r="C122" s="433">
        <f>SUM('1. Önk kiad.'!I123)</f>
        <v>293439629</v>
      </c>
      <c r="D122" s="433">
        <f>SUM('1. Önk kiad.'!J123)</f>
        <v>298211059</v>
      </c>
      <c r="E122" s="433">
        <f>SUM('1. Önk kiad.'!K123)</f>
        <v>282400210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06"/>
      <c r="X122" s="106"/>
    </row>
    <row r="123" spans="1:24" ht="15">
      <c r="A123" s="434" t="s">
        <v>41</v>
      </c>
      <c r="B123" s="437"/>
      <c r="C123" s="451">
        <f>SUM('1. Önk kiad.'!I124)</f>
        <v>1076731734</v>
      </c>
      <c r="D123" s="451">
        <f>SUM('1. Önk kiad.'!J124)</f>
        <v>1117376560</v>
      </c>
      <c r="E123" s="451">
        <f>SUM('1. Önk kiad.'!K124)</f>
        <v>792337542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</row>
    <row r="124" spans="2:24" ht="15">
      <c r="B124" s="106"/>
      <c r="C124" s="87">
        <f>SUM('1. Önk kiad.'!I125)</f>
        <v>0</v>
      </c>
      <c r="D124" s="87">
        <f>SUM('1. Önk kiad.'!J125)</f>
        <v>0</v>
      </c>
      <c r="E124" s="87">
        <f>SUM('1. Önk kiad.'!K125)</f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</row>
    <row r="125" spans="2:24" ht="15">
      <c r="B125" s="106"/>
      <c r="C125" s="87">
        <f>SUM('1. Önk kiad.'!I126)</f>
        <v>0</v>
      </c>
      <c r="D125" s="87">
        <f>SUM('1. Önk kiad.'!J126)</f>
        <v>0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</row>
    <row r="126" spans="2:24" ht="15">
      <c r="B126" s="106"/>
      <c r="C126" s="106"/>
      <c r="D126" s="87">
        <f>SUM('1. Önk kiad.'!J127)</f>
        <v>0</v>
      </c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</row>
    <row r="127" spans="2:24" ht="15">
      <c r="B127" s="106"/>
      <c r="C127" s="106"/>
      <c r="D127" s="87">
        <f>SUM('1. Önk kiad.'!J128)</f>
        <v>0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</row>
    <row r="128" spans="2:24" ht="1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</row>
    <row r="129" spans="2:24" ht="1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</row>
    <row r="130" spans="2:24" ht="1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</row>
    <row r="131" spans="2:24" ht="15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</row>
    <row r="132" spans="2:24" ht="15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</row>
    <row r="133" spans="2:24" ht="15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</row>
    <row r="134" spans="2:24" ht="15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</row>
    <row r="135" spans="2:24" ht="15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</row>
    <row r="136" spans="2:24" ht="15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</row>
    <row r="137" spans="2:24" ht="15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</row>
    <row r="138" spans="2:24" ht="1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</row>
    <row r="139" spans="2:24" ht="15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</row>
    <row r="140" spans="2:24" ht="15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</row>
    <row r="141" spans="2:24" ht="15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</row>
    <row r="142" spans="2:24" ht="15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</row>
    <row r="143" spans="2:24" ht="15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</row>
    <row r="144" spans="2:24" ht="15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</row>
    <row r="145" spans="2:24" ht="15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</row>
    <row r="146" spans="2:24" ht="15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</row>
    <row r="147" spans="2:24" ht="1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</row>
    <row r="148" spans="2:24" ht="15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</row>
    <row r="149" spans="2:24" ht="1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</row>
    <row r="150" spans="2:24" ht="15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</row>
    <row r="151" spans="2:24" ht="1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</row>
    <row r="152" spans="2:24" ht="1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</row>
    <row r="153" spans="2:24" ht="1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</row>
    <row r="154" spans="2:24" ht="1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</row>
    <row r="155" spans="2:24" ht="15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</row>
    <row r="156" spans="2:24" ht="15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</row>
    <row r="157" spans="2:24" ht="15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2:24" ht="1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</row>
    <row r="159" spans="2:24" ht="15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</row>
    <row r="160" spans="2:24" ht="1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</row>
    <row r="161" spans="2:24" ht="15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</row>
    <row r="162" spans="2:24" ht="15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</row>
    <row r="163" spans="2:24" ht="15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</row>
    <row r="164" spans="2:24" ht="1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</row>
    <row r="165" spans="2:24" ht="15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</row>
    <row r="166" spans="2:24" ht="15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</row>
    <row r="167" spans="2:24" ht="15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</row>
    <row r="168" spans="2:24" ht="15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</row>
    <row r="169" spans="2:24" ht="1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</row>
    <row r="170" spans="2:24" ht="1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</row>
    <row r="171" spans="2:24" ht="1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</row>
    <row r="172" spans="2:24" ht="15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72"/>
  <sheetViews>
    <sheetView view="pageBreakPreview" zoomScale="60" zoomScalePageLayoutView="0" workbookViewId="0" topLeftCell="A81">
      <selection activeCell="E123" sqref="E123"/>
    </sheetView>
  </sheetViews>
  <sheetFormatPr defaultColWidth="9.140625" defaultRowHeight="15"/>
  <cols>
    <col min="1" max="1" width="95.421875" style="44" customWidth="1"/>
    <col min="2" max="2" width="9.140625" style="44" customWidth="1"/>
    <col min="3" max="3" width="17.140625" style="44" customWidth="1"/>
    <col min="4" max="4" width="17.7109375" style="44" customWidth="1"/>
    <col min="5" max="5" width="16.140625" style="44" customWidth="1"/>
    <col min="6" max="16384" width="9.140625" style="44" customWidth="1"/>
  </cols>
  <sheetData>
    <row r="1" spans="1:11" ht="20.25" customHeight="1">
      <c r="A1" s="465" t="s">
        <v>939</v>
      </c>
      <c r="B1" s="466"/>
      <c r="C1" s="466"/>
      <c r="D1" s="466"/>
      <c r="E1" s="466"/>
      <c r="F1" s="30"/>
      <c r="G1" s="30"/>
      <c r="H1" s="30"/>
      <c r="I1" s="30"/>
      <c r="J1" s="30"/>
      <c r="K1" s="202"/>
    </row>
    <row r="2" spans="1:5" ht="19.5" customHeight="1">
      <c r="A2" s="469" t="s">
        <v>900</v>
      </c>
      <c r="B2" s="466"/>
      <c r="C2" s="466"/>
      <c r="D2" s="466"/>
      <c r="E2" s="466"/>
    </row>
    <row r="3" spans="1:4" ht="14.25">
      <c r="A3" s="171"/>
      <c r="D3" s="44" t="s">
        <v>223</v>
      </c>
    </row>
    <row r="4" ht="14.25">
      <c r="A4" s="46" t="s">
        <v>203</v>
      </c>
    </row>
    <row r="5" spans="1:5" ht="28.5">
      <c r="A5" s="211" t="s">
        <v>480</v>
      </c>
      <c r="B5" s="172" t="s">
        <v>481</v>
      </c>
      <c r="C5" s="172" t="s">
        <v>201</v>
      </c>
      <c r="D5" s="172" t="s">
        <v>267</v>
      </c>
      <c r="E5" s="173" t="s">
        <v>268</v>
      </c>
    </row>
    <row r="6" spans="1:5" ht="14.25">
      <c r="A6" s="174" t="s">
        <v>482</v>
      </c>
      <c r="B6" s="175" t="s">
        <v>483</v>
      </c>
      <c r="C6" s="48">
        <f>SUM('2.Hiv.kiad.'!I7)</f>
        <v>59338488</v>
      </c>
      <c r="D6" s="48">
        <f>SUM('2.Hiv.kiad.'!J7)</f>
        <v>48118488</v>
      </c>
      <c r="E6" s="48">
        <f>SUM('2.Hiv.kiad.'!K7)</f>
        <v>48105625</v>
      </c>
    </row>
    <row r="7" spans="1:5" ht="14.25">
      <c r="A7" s="174" t="s">
        <v>484</v>
      </c>
      <c r="B7" s="176" t="s">
        <v>485</v>
      </c>
      <c r="C7" s="48">
        <f>SUM('2.Hiv.kiad.'!I8)</f>
        <v>0</v>
      </c>
      <c r="D7" s="48">
        <f>SUM('2.Hiv.kiad.'!J8)</f>
        <v>0</v>
      </c>
      <c r="E7" s="48">
        <f>SUM('2.Hiv.kiad.'!K8)</f>
        <v>0</v>
      </c>
    </row>
    <row r="8" spans="1:5" ht="14.25">
      <c r="A8" s="174" t="s">
        <v>486</v>
      </c>
      <c r="B8" s="176" t="s">
        <v>487</v>
      </c>
      <c r="C8" s="48">
        <f>SUM('2.Hiv.kiad.'!I9)</f>
        <v>3100000</v>
      </c>
      <c r="D8" s="48">
        <f>SUM('2.Hiv.kiad.'!J9)</f>
        <v>8950000</v>
      </c>
      <c r="E8" s="48">
        <f>SUM('2.Hiv.kiad.'!K9)</f>
        <v>8946085</v>
      </c>
    </row>
    <row r="9" spans="1:5" ht="14.25">
      <c r="A9" s="177" t="s">
        <v>488</v>
      </c>
      <c r="B9" s="176" t="s">
        <v>489</v>
      </c>
      <c r="C9" s="48">
        <f>SUM('2.Hiv.kiad.'!I10)</f>
        <v>0</v>
      </c>
      <c r="D9" s="48">
        <f>SUM('2.Hiv.kiad.'!J10)</f>
        <v>710000</v>
      </c>
      <c r="E9" s="48">
        <f>SUM('2.Hiv.kiad.'!K10)</f>
        <v>708370</v>
      </c>
    </row>
    <row r="10" spans="1:5" ht="14.25">
      <c r="A10" s="177" t="s">
        <v>490</v>
      </c>
      <c r="B10" s="176" t="s">
        <v>491</v>
      </c>
      <c r="C10" s="48">
        <f>SUM('2.Hiv.kiad.'!I11)</f>
        <v>0</v>
      </c>
      <c r="D10" s="48">
        <f>SUM('2.Hiv.kiad.'!J11)</f>
        <v>0</v>
      </c>
      <c r="E10" s="48">
        <f>SUM('2.Hiv.kiad.'!K11)</f>
        <v>0</v>
      </c>
    </row>
    <row r="11" spans="1:5" ht="14.25">
      <c r="A11" s="177" t="s">
        <v>492</v>
      </c>
      <c r="B11" s="176" t="s">
        <v>493</v>
      </c>
      <c r="C11" s="48">
        <f>SUM('2.Hiv.kiad.'!I12)</f>
        <v>0</v>
      </c>
      <c r="D11" s="48">
        <f>SUM('2.Hiv.kiad.'!J12)</f>
        <v>3200000</v>
      </c>
      <c r="E11" s="48">
        <f>SUM('2.Hiv.kiad.'!K12)</f>
        <v>3096393</v>
      </c>
    </row>
    <row r="12" spans="1:5" ht="14.25">
      <c r="A12" s="177" t="s">
        <v>494</v>
      </c>
      <c r="B12" s="176" t="s">
        <v>495</v>
      </c>
      <c r="C12" s="48">
        <f>SUM('2.Hiv.kiad.'!I13)</f>
        <v>3200000</v>
      </c>
      <c r="D12" s="48">
        <f>SUM('2.Hiv.kiad.'!J13)</f>
        <v>2750000</v>
      </c>
      <c r="E12" s="48">
        <f>SUM('2.Hiv.kiad.'!K13)</f>
        <v>2289146</v>
      </c>
    </row>
    <row r="13" spans="1:5" ht="14.25">
      <c r="A13" s="177" t="s">
        <v>496</v>
      </c>
      <c r="B13" s="176" t="s">
        <v>497</v>
      </c>
      <c r="C13" s="48">
        <f>SUM('2.Hiv.kiad.'!I14)</f>
        <v>150000</v>
      </c>
      <c r="D13" s="48">
        <f>SUM('2.Hiv.kiad.'!J14)</f>
        <v>250000</v>
      </c>
      <c r="E13" s="48">
        <f>SUM('2.Hiv.kiad.'!K14)</f>
        <v>241148</v>
      </c>
    </row>
    <row r="14" spans="1:5" ht="14.25">
      <c r="A14" s="178" t="s">
        <v>498</v>
      </c>
      <c r="B14" s="176" t="s">
        <v>499</v>
      </c>
      <c r="C14" s="48">
        <f>SUM('2.Hiv.kiad.'!I15)</f>
        <v>300000</v>
      </c>
      <c r="D14" s="48">
        <f>SUM('2.Hiv.kiad.'!J15)</f>
        <v>260000</v>
      </c>
      <c r="E14" s="48">
        <f>SUM('2.Hiv.kiad.'!K15)</f>
        <v>135422</v>
      </c>
    </row>
    <row r="15" spans="1:5" ht="14.25">
      <c r="A15" s="178" t="s">
        <v>500</v>
      </c>
      <c r="B15" s="176" t="s">
        <v>501</v>
      </c>
      <c r="C15" s="48">
        <f>SUM('2.Hiv.kiad.'!I16)</f>
        <v>720000</v>
      </c>
      <c r="D15" s="48">
        <f>SUM('2.Hiv.kiad.'!J16)</f>
        <v>120000</v>
      </c>
      <c r="E15" s="48">
        <f>SUM('2.Hiv.kiad.'!K16)</f>
        <v>114040</v>
      </c>
    </row>
    <row r="16" spans="1:5" ht="14.25">
      <c r="A16" s="178" t="s">
        <v>502</v>
      </c>
      <c r="B16" s="176" t="s">
        <v>503</v>
      </c>
      <c r="C16" s="48">
        <f>SUM('2.Hiv.kiad.'!I17)</f>
        <v>0</v>
      </c>
      <c r="D16" s="48">
        <f>SUM('2.Hiv.kiad.'!J17)</f>
        <v>0</v>
      </c>
      <c r="E16" s="48">
        <f>SUM('2.Hiv.kiad.'!K17)</f>
        <v>0</v>
      </c>
    </row>
    <row r="17" spans="1:5" ht="14.25">
      <c r="A17" s="178" t="s">
        <v>504</v>
      </c>
      <c r="B17" s="176" t="s">
        <v>505</v>
      </c>
      <c r="C17" s="48">
        <f>SUM('2.Hiv.kiad.'!I18)</f>
        <v>0</v>
      </c>
      <c r="D17" s="48">
        <f>SUM('2.Hiv.kiad.'!J18)</f>
        <v>0</v>
      </c>
      <c r="E17" s="48">
        <f>SUM('2.Hiv.kiad.'!K18)</f>
        <v>0</v>
      </c>
    </row>
    <row r="18" spans="1:5" ht="14.25">
      <c r="A18" s="178" t="s">
        <v>847</v>
      </c>
      <c r="B18" s="176" t="s">
        <v>506</v>
      </c>
      <c r="C18" s="48">
        <f>SUM('2.Hiv.kiad.'!I19)</f>
        <v>0</v>
      </c>
      <c r="D18" s="48">
        <f>SUM('2.Hiv.kiad.'!J19)</f>
        <v>750000</v>
      </c>
      <c r="E18" s="48">
        <f>SUM('2.Hiv.kiad.'!K19)</f>
        <v>749703</v>
      </c>
    </row>
    <row r="19" spans="1:5" ht="14.25">
      <c r="A19" s="52" t="s">
        <v>785</v>
      </c>
      <c r="B19" s="53" t="s">
        <v>507</v>
      </c>
      <c r="C19" s="48">
        <f>SUM('2.Hiv.kiad.'!I20)</f>
        <v>66808488</v>
      </c>
      <c r="D19" s="48">
        <f>SUM('2.Hiv.kiad.'!J20)</f>
        <v>65108488</v>
      </c>
      <c r="E19" s="48">
        <f>SUM('2.Hiv.kiad.'!K20)</f>
        <v>64385932</v>
      </c>
    </row>
    <row r="20" spans="1:5" ht="14.25">
      <c r="A20" s="178" t="s">
        <v>508</v>
      </c>
      <c r="B20" s="176" t="s">
        <v>509</v>
      </c>
      <c r="C20" s="48">
        <f>SUM('2.Hiv.kiad.'!I21)</f>
        <v>0</v>
      </c>
      <c r="D20" s="48">
        <f>SUM('2.Hiv.kiad.'!J21)</f>
        <v>0</v>
      </c>
      <c r="E20" s="48">
        <f>SUM('2.Hiv.kiad.'!K21)</f>
        <v>0</v>
      </c>
    </row>
    <row r="21" spans="1:5" ht="14.25">
      <c r="A21" s="178" t="s">
        <v>510</v>
      </c>
      <c r="B21" s="176" t="s">
        <v>511</v>
      </c>
      <c r="C21" s="48">
        <f>SUM('2.Hiv.kiad.'!I22)</f>
        <v>2700000</v>
      </c>
      <c r="D21" s="48">
        <f>SUM('2.Hiv.kiad.'!J22)</f>
        <v>3930000</v>
      </c>
      <c r="E21" s="48">
        <f>SUM('2.Hiv.kiad.'!K22)</f>
        <v>3924476</v>
      </c>
    </row>
    <row r="22" spans="1:5" ht="14.25">
      <c r="A22" s="179" t="s">
        <v>512</v>
      </c>
      <c r="B22" s="176" t="s">
        <v>513</v>
      </c>
      <c r="C22" s="48">
        <f>SUM('2.Hiv.kiad.'!I23)</f>
        <v>0</v>
      </c>
      <c r="D22" s="48">
        <f>SUM('2.Hiv.kiad.'!J23)</f>
        <v>470000</v>
      </c>
      <c r="E22" s="48">
        <f>SUM('2.Hiv.kiad.'!K23)</f>
        <v>467256</v>
      </c>
    </row>
    <row r="23" spans="1:5" ht="14.25">
      <c r="A23" s="55" t="s">
        <v>786</v>
      </c>
      <c r="B23" s="53" t="s">
        <v>514</v>
      </c>
      <c r="C23" s="48">
        <f>SUM('2.Hiv.kiad.'!I24)</f>
        <v>2700000</v>
      </c>
      <c r="D23" s="48">
        <f>SUM('2.Hiv.kiad.'!J24)</f>
        <v>4400000</v>
      </c>
      <c r="E23" s="48">
        <f>SUM('2.Hiv.kiad.'!K24)</f>
        <v>4391732</v>
      </c>
    </row>
    <row r="24" spans="1:5" ht="14.25">
      <c r="A24" s="52" t="s">
        <v>2</v>
      </c>
      <c r="B24" s="53" t="s">
        <v>515</v>
      </c>
      <c r="C24" s="48">
        <f>SUM('2.Hiv.kiad.'!I25)</f>
        <v>69508488</v>
      </c>
      <c r="D24" s="48">
        <f>SUM('2.Hiv.kiad.'!J25)</f>
        <v>69508488</v>
      </c>
      <c r="E24" s="48">
        <f>SUM('2.Hiv.kiad.'!K25)</f>
        <v>68777664</v>
      </c>
    </row>
    <row r="25" spans="1:5" ht="14.25">
      <c r="A25" s="55" t="s">
        <v>848</v>
      </c>
      <c r="B25" s="53" t="s">
        <v>516</v>
      </c>
      <c r="C25" s="48">
        <f>SUM('2.Hiv.kiad.'!I26)</f>
        <v>14587867</v>
      </c>
      <c r="D25" s="48">
        <f>SUM('2.Hiv.kiad.'!J26)</f>
        <v>14587867</v>
      </c>
      <c r="E25" s="48">
        <f>SUM('2.Hiv.kiad.'!K26)</f>
        <v>13832063</v>
      </c>
    </row>
    <row r="26" spans="1:5" ht="14.25">
      <c r="A26" s="178" t="s">
        <v>517</v>
      </c>
      <c r="B26" s="176" t="s">
        <v>518</v>
      </c>
      <c r="C26" s="48">
        <f>SUM('2.Hiv.kiad.'!I27)</f>
        <v>700000</v>
      </c>
      <c r="D26" s="48">
        <f>SUM('2.Hiv.kiad.'!J27)</f>
        <v>700000</v>
      </c>
      <c r="E26" s="48">
        <f>SUM('2.Hiv.kiad.'!K27)</f>
        <v>344775</v>
      </c>
    </row>
    <row r="27" spans="1:5" ht="14.25">
      <c r="A27" s="178" t="s">
        <v>519</v>
      </c>
      <c r="B27" s="176" t="s">
        <v>520</v>
      </c>
      <c r="C27" s="48">
        <f>SUM('2.Hiv.kiad.'!I28)</f>
        <v>2400000</v>
      </c>
      <c r="D27" s="48">
        <f>SUM('2.Hiv.kiad.'!J28)</f>
        <v>2400000</v>
      </c>
      <c r="E27" s="48">
        <f>SUM('2.Hiv.kiad.'!K28)</f>
        <v>2180426</v>
      </c>
    </row>
    <row r="28" spans="1:5" ht="14.25">
      <c r="A28" s="178" t="s">
        <v>521</v>
      </c>
      <c r="B28" s="176" t="s">
        <v>522</v>
      </c>
      <c r="C28" s="48">
        <f>SUM('2.Hiv.kiad.'!I29)</f>
        <v>0</v>
      </c>
      <c r="D28" s="48">
        <f>SUM('2.Hiv.kiad.'!J29)</f>
        <v>0</v>
      </c>
      <c r="E28" s="48">
        <f>SUM('2.Hiv.kiad.'!K29)</f>
        <v>0</v>
      </c>
    </row>
    <row r="29" spans="1:5" ht="14.25">
      <c r="A29" s="55" t="s">
        <v>787</v>
      </c>
      <c r="B29" s="53" t="s">
        <v>523</v>
      </c>
      <c r="C29" s="48">
        <f>SUM('2.Hiv.kiad.'!I30)</f>
        <v>3100000</v>
      </c>
      <c r="D29" s="48">
        <f>SUM('2.Hiv.kiad.'!J30)</f>
        <v>3100000</v>
      </c>
      <c r="E29" s="48">
        <f>SUM('2.Hiv.kiad.'!K30)</f>
        <v>2525201</v>
      </c>
    </row>
    <row r="30" spans="1:5" ht="14.25">
      <c r="A30" s="178" t="s">
        <v>524</v>
      </c>
      <c r="B30" s="176" t="s">
        <v>525</v>
      </c>
      <c r="C30" s="48">
        <f>SUM('2.Hiv.kiad.'!I31)</f>
        <v>2000000</v>
      </c>
      <c r="D30" s="48">
        <f>SUM('2.Hiv.kiad.'!J31)</f>
        <v>2000000</v>
      </c>
      <c r="E30" s="48">
        <f>SUM('2.Hiv.kiad.'!K31)</f>
        <v>1419022</v>
      </c>
    </row>
    <row r="31" spans="1:5" ht="14.25">
      <c r="A31" s="178" t="s">
        <v>526</v>
      </c>
      <c r="B31" s="176" t="s">
        <v>527</v>
      </c>
      <c r="C31" s="48">
        <f>SUM('2.Hiv.kiad.'!I32)</f>
        <v>500000</v>
      </c>
      <c r="D31" s="48">
        <f>SUM('2.Hiv.kiad.'!J32)</f>
        <v>450000</v>
      </c>
      <c r="E31" s="48">
        <f>SUM('2.Hiv.kiad.'!K32)</f>
        <v>307226</v>
      </c>
    </row>
    <row r="32" spans="1:5" ht="15" customHeight="1">
      <c r="A32" s="55" t="s">
        <v>3</v>
      </c>
      <c r="B32" s="53" t="s">
        <v>528</v>
      </c>
      <c r="C32" s="48">
        <f>SUM('2.Hiv.kiad.'!I33)</f>
        <v>2500000</v>
      </c>
      <c r="D32" s="48">
        <f>SUM('2.Hiv.kiad.'!J33)</f>
        <v>2450000</v>
      </c>
      <c r="E32" s="48">
        <f>SUM('2.Hiv.kiad.'!K33)</f>
        <v>1726248</v>
      </c>
    </row>
    <row r="33" spans="1:5" ht="14.25">
      <c r="A33" s="178" t="s">
        <v>529</v>
      </c>
      <c r="B33" s="176" t="s">
        <v>530</v>
      </c>
      <c r="C33" s="48">
        <f>SUM('2.Hiv.kiad.'!I34)</f>
        <v>2100000</v>
      </c>
      <c r="D33" s="48">
        <f>SUM('2.Hiv.kiad.'!J34)</f>
        <v>2500000</v>
      </c>
      <c r="E33" s="48">
        <f>SUM('2.Hiv.kiad.'!K34)</f>
        <v>1549723</v>
      </c>
    </row>
    <row r="34" spans="1:5" ht="14.25">
      <c r="A34" s="178" t="s">
        <v>531</v>
      </c>
      <c r="B34" s="176" t="s">
        <v>532</v>
      </c>
      <c r="C34" s="48">
        <f>SUM('2.Hiv.kiad.'!I35)</f>
        <v>0</v>
      </c>
      <c r="D34" s="48">
        <f>SUM('2.Hiv.kiad.'!J35)</f>
        <v>0</v>
      </c>
      <c r="E34" s="48">
        <f>SUM('2.Hiv.kiad.'!K35)</f>
        <v>0</v>
      </c>
    </row>
    <row r="35" spans="1:5" ht="14.25">
      <c r="A35" s="178" t="s">
        <v>849</v>
      </c>
      <c r="B35" s="176" t="s">
        <v>533</v>
      </c>
      <c r="C35" s="48">
        <f>SUM('2.Hiv.kiad.'!I36)</f>
        <v>0</v>
      </c>
      <c r="D35" s="48">
        <f>SUM('2.Hiv.kiad.'!J36)</f>
        <v>840000</v>
      </c>
      <c r="E35" s="48">
        <f>SUM('2.Hiv.kiad.'!K36)</f>
        <v>817561</v>
      </c>
    </row>
    <row r="36" spans="1:5" ht="14.25">
      <c r="A36" s="178" t="s">
        <v>534</v>
      </c>
      <c r="B36" s="176" t="s">
        <v>535</v>
      </c>
      <c r="C36" s="48">
        <f>SUM('2.Hiv.kiad.'!I37)</f>
        <v>0</v>
      </c>
      <c r="D36" s="48">
        <f>SUM('2.Hiv.kiad.'!J37)</f>
        <v>200000</v>
      </c>
      <c r="E36" s="48">
        <f>SUM('2.Hiv.kiad.'!K37)</f>
        <v>168392</v>
      </c>
    </row>
    <row r="37" spans="1:5" ht="14.25">
      <c r="A37" s="180" t="s">
        <v>850</v>
      </c>
      <c r="B37" s="176" t="s">
        <v>536</v>
      </c>
      <c r="C37" s="48">
        <f>SUM('2.Hiv.kiad.'!I38)</f>
        <v>0</v>
      </c>
      <c r="D37" s="48">
        <f>SUM('2.Hiv.kiad.'!J38)</f>
        <v>0</v>
      </c>
      <c r="E37" s="48">
        <f>SUM('2.Hiv.kiad.'!K38)</f>
        <v>0</v>
      </c>
    </row>
    <row r="38" spans="1:5" ht="14.25">
      <c r="A38" s="179" t="s">
        <v>537</v>
      </c>
      <c r="B38" s="176" t="s">
        <v>538</v>
      </c>
      <c r="C38" s="48">
        <f>SUM('2.Hiv.kiad.'!I39)</f>
        <v>3500000</v>
      </c>
      <c r="D38" s="48">
        <f>SUM('2.Hiv.kiad.'!J39)</f>
        <v>2410000</v>
      </c>
      <c r="E38" s="48">
        <f>SUM('2.Hiv.kiad.'!K39)</f>
        <v>1689800</v>
      </c>
    </row>
    <row r="39" spans="1:5" ht="14.25">
      <c r="A39" s="178" t="s">
        <v>851</v>
      </c>
      <c r="B39" s="176" t="s">
        <v>539</v>
      </c>
      <c r="C39" s="48">
        <f>SUM('2.Hiv.kiad.'!I40)</f>
        <v>5400000</v>
      </c>
      <c r="D39" s="48">
        <f>SUM('2.Hiv.kiad.'!J40)</f>
        <v>5100000</v>
      </c>
      <c r="E39" s="48">
        <f>SUM('2.Hiv.kiad.'!K40)</f>
        <v>4682115</v>
      </c>
    </row>
    <row r="40" spans="1:5" ht="14.25">
      <c r="A40" s="55" t="s">
        <v>788</v>
      </c>
      <c r="B40" s="53" t="s">
        <v>540</v>
      </c>
      <c r="C40" s="48">
        <f>SUM('2.Hiv.kiad.'!I41)</f>
        <v>11000000</v>
      </c>
      <c r="D40" s="48">
        <f>SUM('2.Hiv.kiad.'!J41)</f>
        <v>11050000</v>
      </c>
      <c r="E40" s="48">
        <f>SUM('2.Hiv.kiad.'!K41)</f>
        <v>8879791</v>
      </c>
    </row>
    <row r="41" spans="1:5" ht="14.25">
      <c r="A41" s="178" t="s">
        <v>541</v>
      </c>
      <c r="B41" s="176" t="s">
        <v>542</v>
      </c>
      <c r="C41" s="48">
        <f>SUM('2.Hiv.kiad.'!I42)</f>
        <v>300000</v>
      </c>
      <c r="D41" s="48">
        <f>SUM('2.Hiv.kiad.'!J42)</f>
        <v>664295</v>
      </c>
      <c r="E41" s="48">
        <f>SUM('2.Hiv.kiad.'!K42)</f>
        <v>249377</v>
      </c>
    </row>
    <row r="42" spans="1:5" ht="14.25">
      <c r="A42" s="178" t="s">
        <v>543</v>
      </c>
      <c r="B42" s="176" t="s">
        <v>544</v>
      </c>
      <c r="C42" s="48">
        <f>SUM('2.Hiv.kiad.'!I43)</f>
        <v>0</v>
      </c>
      <c r="D42" s="48">
        <f>SUM('2.Hiv.kiad.'!J43)</f>
        <v>0</v>
      </c>
      <c r="E42" s="48">
        <f>SUM('2.Hiv.kiad.'!K43)</f>
        <v>0</v>
      </c>
    </row>
    <row r="43" spans="1:5" ht="14.25">
      <c r="A43" s="55" t="s">
        <v>789</v>
      </c>
      <c r="B43" s="53" t="s">
        <v>545</v>
      </c>
      <c r="C43" s="48">
        <f>SUM('2.Hiv.kiad.'!I44)</f>
        <v>300000</v>
      </c>
      <c r="D43" s="48">
        <f>SUM('2.Hiv.kiad.'!J44)</f>
        <v>664295</v>
      </c>
      <c r="E43" s="48">
        <f>SUM('2.Hiv.kiad.'!K44)</f>
        <v>249377</v>
      </c>
    </row>
    <row r="44" spans="1:5" ht="14.25">
      <c r="A44" s="178" t="s">
        <v>546</v>
      </c>
      <c r="B44" s="176" t="s">
        <v>547</v>
      </c>
      <c r="C44" s="48">
        <f>SUM('2.Hiv.kiad.'!I45)</f>
        <v>4563000</v>
      </c>
      <c r="D44" s="48">
        <f>SUM('2.Hiv.kiad.'!J45)</f>
        <v>4563000</v>
      </c>
      <c r="E44" s="48">
        <f>SUM('2.Hiv.kiad.'!K45)</f>
        <v>2251743</v>
      </c>
    </row>
    <row r="45" spans="1:5" ht="14.25">
      <c r="A45" s="178" t="s">
        <v>548</v>
      </c>
      <c r="B45" s="176" t="s">
        <v>549</v>
      </c>
      <c r="C45" s="48">
        <f>SUM('2.Hiv.kiad.'!I46)</f>
        <v>0</v>
      </c>
      <c r="D45" s="48">
        <f>SUM('2.Hiv.kiad.'!J46)</f>
        <v>0</v>
      </c>
      <c r="E45" s="48">
        <f>SUM('2.Hiv.kiad.'!K46)</f>
        <v>0</v>
      </c>
    </row>
    <row r="46" spans="1:5" ht="14.25">
      <c r="A46" s="178" t="s">
        <v>852</v>
      </c>
      <c r="B46" s="176" t="s">
        <v>550</v>
      </c>
      <c r="C46" s="48">
        <f>SUM('2.Hiv.kiad.'!I47)</f>
        <v>0</v>
      </c>
      <c r="D46" s="48">
        <f>SUM('2.Hiv.kiad.'!J47)</f>
        <v>0</v>
      </c>
      <c r="E46" s="48">
        <f>SUM('2.Hiv.kiad.'!K47)</f>
        <v>0</v>
      </c>
    </row>
    <row r="47" spans="1:5" ht="14.25">
      <c r="A47" s="178" t="s">
        <v>853</v>
      </c>
      <c r="B47" s="176" t="s">
        <v>551</v>
      </c>
      <c r="C47" s="48">
        <f>SUM('2.Hiv.kiad.'!I48)</f>
        <v>0</v>
      </c>
      <c r="D47" s="48">
        <f>SUM('2.Hiv.kiad.'!J48)</f>
        <v>0</v>
      </c>
      <c r="E47" s="48">
        <f>SUM('2.Hiv.kiad.'!K48)</f>
        <v>0</v>
      </c>
    </row>
    <row r="48" spans="1:5" ht="14.25">
      <c r="A48" s="178" t="s">
        <v>552</v>
      </c>
      <c r="B48" s="176" t="s">
        <v>553</v>
      </c>
      <c r="C48" s="48">
        <f>SUM('2.Hiv.kiad.'!I49)</f>
        <v>200000</v>
      </c>
      <c r="D48" s="48">
        <f>SUM('2.Hiv.kiad.'!J49)</f>
        <v>200000</v>
      </c>
      <c r="E48" s="48">
        <f>SUM('2.Hiv.kiad.'!K49)</f>
        <v>28851</v>
      </c>
    </row>
    <row r="49" spans="1:5" ht="14.25">
      <c r="A49" s="55" t="s">
        <v>790</v>
      </c>
      <c r="B49" s="53" t="s">
        <v>554</v>
      </c>
      <c r="C49" s="48">
        <f>SUM('2.Hiv.kiad.'!I50)</f>
        <v>4763000</v>
      </c>
      <c r="D49" s="48">
        <f>SUM('2.Hiv.kiad.'!J50)</f>
        <v>4763000</v>
      </c>
      <c r="E49" s="48">
        <f>SUM('2.Hiv.kiad.'!K50)</f>
        <v>2280594</v>
      </c>
    </row>
    <row r="50" spans="1:5" ht="14.25">
      <c r="A50" s="55" t="s">
        <v>791</v>
      </c>
      <c r="B50" s="53" t="s">
        <v>555</v>
      </c>
      <c r="C50" s="48">
        <f>SUM('2.Hiv.kiad.'!I51)</f>
        <v>21663000</v>
      </c>
      <c r="D50" s="48">
        <f>SUM('2.Hiv.kiad.'!J51)</f>
        <v>22027295</v>
      </c>
      <c r="E50" s="48">
        <f>SUM('2.Hiv.kiad.'!K51)</f>
        <v>15661211</v>
      </c>
    </row>
    <row r="51" spans="1:5" ht="14.25">
      <c r="A51" s="181" t="s">
        <v>556</v>
      </c>
      <c r="B51" s="176" t="s">
        <v>557</v>
      </c>
      <c r="C51" s="48">
        <f>SUM('2.Hiv.kiad.'!I52)</f>
        <v>0</v>
      </c>
      <c r="D51" s="48">
        <f>SUM('2.Hiv.kiad.'!J52)</f>
        <v>0</v>
      </c>
      <c r="E51" s="48">
        <f>SUM('2.Hiv.kiad.'!K52)</f>
        <v>0</v>
      </c>
    </row>
    <row r="52" spans="1:5" ht="14.25">
      <c r="A52" s="181" t="s">
        <v>792</v>
      </c>
      <c r="B52" s="176" t="s">
        <v>558</v>
      </c>
      <c r="C52" s="48">
        <f>SUM('2.Hiv.kiad.'!I53)</f>
        <v>0</v>
      </c>
      <c r="D52" s="48">
        <f>SUM('2.Hiv.kiad.'!J53)</f>
        <v>0</v>
      </c>
      <c r="E52" s="48">
        <f>SUM('2.Hiv.kiad.'!K53)</f>
        <v>0</v>
      </c>
    </row>
    <row r="53" spans="1:5" ht="14.25">
      <c r="A53" s="182" t="s">
        <v>854</v>
      </c>
      <c r="B53" s="176" t="s">
        <v>559</v>
      </c>
      <c r="C53" s="48">
        <f>SUM('2.Hiv.kiad.'!I54)</f>
        <v>0</v>
      </c>
      <c r="D53" s="48">
        <f>SUM('2.Hiv.kiad.'!J54)</f>
        <v>0</v>
      </c>
      <c r="E53" s="48">
        <f>SUM('2.Hiv.kiad.'!K54)</f>
        <v>0</v>
      </c>
    </row>
    <row r="54" spans="1:5" ht="14.25">
      <c r="A54" s="182" t="s">
        <v>855</v>
      </c>
      <c r="B54" s="176" t="s">
        <v>560</v>
      </c>
      <c r="C54" s="48">
        <f>SUM('2.Hiv.kiad.'!I55)</f>
        <v>0</v>
      </c>
      <c r="D54" s="48">
        <f>SUM('2.Hiv.kiad.'!J55)</f>
        <v>0</v>
      </c>
      <c r="E54" s="48">
        <f>SUM('2.Hiv.kiad.'!K55)</f>
        <v>0</v>
      </c>
    </row>
    <row r="55" spans="1:5" ht="14.25">
      <c r="A55" s="182" t="s">
        <v>856</v>
      </c>
      <c r="B55" s="176" t="s">
        <v>561</v>
      </c>
      <c r="C55" s="48">
        <f>SUM('2.Hiv.kiad.'!I56)</f>
        <v>0</v>
      </c>
      <c r="D55" s="48">
        <f>SUM('2.Hiv.kiad.'!J56)</f>
        <v>0</v>
      </c>
      <c r="E55" s="48">
        <f>SUM('2.Hiv.kiad.'!K56)</f>
        <v>0</v>
      </c>
    </row>
    <row r="56" spans="1:5" ht="14.25">
      <c r="A56" s="181" t="s">
        <v>857</v>
      </c>
      <c r="B56" s="176" t="s">
        <v>562</v>
      </c>
      <c r="C56" s="48">
        <f>SUM('2.Hiv.kiad.'!I57)</f>
        <v>0</v>
      </c>
      <c r="D56" s="48">
        <f>SUM('2.Hiv.kiad.'!J57)</f>
        <v>0</v>
      </c>
      <c r="E56" s="48">
        <f>SUM('2.Hiv.kiad.'!K57)</f>
        <v>0</v>
      </c>
    </row>
    <row r="57" spans="1:5" ht="14.25">
      <c r="A57" s="181" t="s">
        <v>858</v>
      </c>
      <c r="B57" s="176" t="s">
        <v>563</v>
      </c>
      <c r="C57" s="48">
        <f>SUM('2.Hiv.kiad.'!I58)</f>
        <v>0</v>
      </c>
      <c r="D57" s="48">
        <f>SUM('2.Hiv.kiad.'!J58)</f>
        <v>0</v>
      </c>
      <c r="E57" s="48">
        <f>SUM('2.Hiv.kiad.'!K58)</f>
        <v>0</v>
      </c>
    </row>
    <row r="58" spans="1:5" ht="14.25">
      <c r="A58" s="181" t="s">
        <v>859</v>
      </c>
      <c r="B58" s="176" t="s">
        <v>564</v>
      </c>
      <c r="C58" s="48">
        <f>SUM('2.Hiv.kiad.'!I59)</f>
        <v>0</v>
      </c>
      <c r="D58" s="48">
        <f>SUM('2.Hiv.kiad.'!J59)</f>
        <v>0</v>
      </c>
      <c r="E58" s="48">
        <f>SUM('2.Hiv.kiad.'!K59)</f>
        <v>0</v>
      </c>
    </row>
    <row r="59" spans="1:5" ht="14.25">
      <c r="A59" s="58" t="s">
        <v>821</v>
      </c>
      <c r="B59" s="53" t="s">
        <v>565</v>
      </c>
      <c r="C59" s="48">
        <f>SUM('2.Hiv.kiad.'!I60)</f>
        <v>0</v>
      </c>
      <c r="D59" s="48">
        <f>SUM('2.Hiv.kiad.'!J60)</f>
        <v>0</v>
      </c>
      <c r="E59" s="48">
        <f>SUM('2.Hiv.kiad.'!K60)</f>
        <v>0</v>
      </c>
    </row>
    <row r="60" spans="1:5" ht="14.25">
      <c r="A60" s="183" t="s">
        <v>860</v>
      </c>
      <c r="B60" s="176" t="s">
        <v>566</v>
      </c>
      <c r="C60" s="48">
        <f>SUM('2.Hiv.kiad.'!I61)</f>
        <v>0</v>
      </c>
      <c r="D60" s="48">
        <f>SUM('2.Hiv.kiad.'!J61)</f>
        <v>0</v>
      </c>
      <c r="E60" s="48">
        <f>SUM('2.Hiv.kiad.'!K61)</f>
        <v>0</v>
      </c>
    </row>
    <row r="61" spans="1:5" ht="14.25">
      <c r="A61" s="183" t="s">
        <v>567</v>
      </c>
      <c r="B61" s="176" t="s">
        <v>568</v>
      </c>
      <c r="C61" s="48">
        <f>SUM('2.Hiv.kiad.'!I62)</f>
        <v>0</v>
      </c>
      <c r="D61" s="48">
        <f>SUM('2.Hiv.kiad.'!J62)</f>
        <v>0</v>
      </c>
      <c r="E61" s="48">
        <f>SUM('2.Hiv.kiad.'!K62)</f>
        <v>0</v>
      </c>
    </row>
    <row r="62" spans="1:5" ht="14.25">
      <c r="A62" s="183" t="s">
        <v>569</v>
      </c>
      <c r="B62" s="176" t="s">
        <v>570</v>
      </c>
      <c r="C62" s="48">
        <f>SUM('2.Hiv.kiad.'!I63)</f>
        <v>0</v>
      </c>
      <c r="D62" s="48">
        <f>SUM('2.Hiv.kiad.'!J63)</f>
        <v>0</v>
      </c>
      <c r="E62" s="48">
        <f>SUM('2.Hiv.kiad.'!K63)</f>
        <v>0</v>
      </c>
    </row>
    <row r="63" spans="1:5" ht="14.25">
      <c r="A63" s="183" t="s">
        <v>822</v>
      </c>
      <c r="B63" s="176" t="s">
        <v>571</v>
      </c>
      <c r="C63" s="48">
        <f>SUM('2.Hiv.kiad.'!I64)</f>
        <v>0</v>
      </c>
      <c r="D63" s="48">
        <f>SUM('2.Hiv.kiad.'!J64)</f>
        <v>0</v>
      </c>
      <c r="E63" s="48">
        <f>SUM('2.Hiv.kiad.'!K64)</f>
        <v>0</v>
      </c>
    </row>
    <row r="64" spans="1:5" ht="14.25">
      <c r="A64" s="183" t="s">
        <v>861</v>
      </c>
      <c r="B64" s="176" t="s">
        <v>572</v>
      </c>
      <c r="C64" s="48">
        <f>SUM('2.Hiv.kiad.'!I65)</f>
        <v>0</v>
      </c>
      <c r="D64" s="48">
        <f>SUM('2.Hiv.kiad.'!J65)</f>
        <v>0</v>
      </c>
      <c r="E64" s="48">
        <f>SUM('2.Hiv.kiad.'!K65)</f>
        <v>0</v>
      </c>
    </row>
    <row r="65" spans="1:5" ht="14.25">
      <c r="A65" s="183" t="s">
        <v>824</v>
      </c>
      <c r="B65" s="176" t="s">
        <v>573</v>
      </c>
      <c r="C65" s="48">
        <f>SUM('2.Hiv.kiad.'!I66)</f>
        <v>2000000</v>
      </c>
      <c r="D65" s="48">
        <f>SUM('2.Hiv.kiad.'!J66)</f>
        <v>2000000</v>
      </c>
      <c r="E65" s="48">
        <f>SUM('2.Hiv.kiad.'!K66)</f>
        <v>0</v>
      </c>
    </row>
    <row r="66" spans="1:5" ht="14.25">
      <c r="A66" s="183" t="s">
        <v>862</v>
      </c>
      <c r="B66" s="176" t="s">
        <v>574</v>
      </c>
      <c r="C66" s="48">
        <f>SUM('2.Hiv.kiad.'!I67)</f>
        <v>0</v>
      </c>
      <c r="D66" s="48">
        <f>SUM('2.Hiv.kiad.'!J67)</f>
        <v>0</v>
      </c>
      <c r="E66" s="48">
        <f>SUM('2.Hiv.kiad.'!K67)</f>
        <v>0</v>
      </c>
    </row>
    <row r="67" spans="1:5" ht="14.25">
      <c r="A67" s="183" t="s">
        <v>863</v>
      </c>
      <c r="B67" s="176" t="s">
        <v>575</v>
      </c>
      <c r="C67" s="48">
        <f>SUM('2.Hiv.kiad.'!I68)</f>
        <v>0</v>
      </c>
      <c r="D67" s="48">
        <f>SUM('2.Hiv.kiad.'!J68)</f>
        <v>0</v>
      </c>
      <c r="E67" s="48">
        <f>SUM('2.Hiv.kiad.'!K68)</f>
        <v>0</v>
      </c>
    </row>
    <row r="68" spans="1:5" ht="14.25">
      <c r="A68" s="183" t="s">
        <v>576</v>
      </c>
      <c r="B68" s="176" t="s">
        <v>577</v>
      </c>
      <c r="C68" s="48">
        <f>SUM('2.Hiv.kiad.'!I69)</f>
        <v>0</v>
      </c>
      <c r="D68" s="48">
        <f>SUM('2.Hiv.kiad.'!J69)</f>
        <v>0</v>
      </c>
      <c r="E68" s="48">
        <f>SUM('2.Hiv.kiad.'!K69)</f>
        <v>0</v>
      </c>
    </row>
    <row r="69" spans="1:5" ht="14.25">
      <c r="A69" s="184" t="s">
        <v>578</v>
      </c>
      <c r="B69" s="176" t="s">
        <v>579</v>
      </c>
      <c r="C69" s="48">
        <f>SUM('2.Hiv.kiad.'!I70)</f>
        <v>0</v>
      </c>
      <c r="D69" s="48">
        <f>SUM('2.Hiv.kiad.'!J70)</f>
        <v>0</v>
      </c>
      <c r="E69" s="48">
        <f>SUM('2.Hiv.kiad.'!K70)</f>
        <v>0</v>
      </c>
    </row>
    <row r="70" spans="1:5" ht="14.25">
      <c r="A70" s="183" t="s">
        <v>864</v>
      </c>
      <c r="B70" s="176" t="s">
        <v>580</v>
      </c>
      <c r="C70" s="48">
        <f>SUM('2.Hiv.kiad.'!I71)</f>
        <v>0</v>
      </c>
      <c r="D70" s="48">
        <f>SUM('2.Hiv.kiad.'!J71)</f>
        <v>0</v>
      </c>
      <c r="E70" s="48">
        <f>SUM('2.Hiv.kiad.'!K71)</f>
        <v>0</v>
      </c>
    </row>
    <row r="71" spans="1:5" ht="14.25">
      <c r="A71" s="183" t="s">
        <v>905</v>
      </c>
      <c r="B71" s="176" t="s">
        <v>581</v>
      </c>
      <c r="C71" s="48">
        <f>SUM('2.Hiv.kiad.'!I72)</f>
        <v>0</v>
      </c>
      <c r="D71" s="48">
        <f>SUM('2.Hiv.kiad.'!J72)</f>
        <v>0</v>
      </c>
      <c r="E71" s="48">
        <f>SUM('2.Hiv.kiad.'!K72)</f>
        <v>0</v>
      </c>
    </row>
    <row r="72" spans="1:5" ht="14.25">
      <c r="A72" s="184" t="s">
        <v>166</v>
      </c>
      <c r="B72" s="176" t="s">
        <v>875</v>
      </c>
      <c r="C72" s="48">
        <f>SUM('2.Hiv.kiad.'!I73)</f>
        <v>0</v>
      </c>
      <c r="D72" s="48">
        <f>SUM('2.Hiv.kiad.'!J73)</f>
        <v>0</v>
      </c>
      <c r="E72" s="48">
        <f>SUM('2.Hiv.kiad.'!K73)</f>
        <v>0</v>
      </c>
    </row>
    <row r="73" spans="1:5" ht="14.25">
      <c r="A73" s="184" t="s">
        <v>167</v>
      </c>
      <c r="B73" s="176" t="s">
        <v>875</v>
      </c>
      <c r="C73" s="48">
        <f>SUM('2.Hiv.kiad.'!I74)</f>
        <v>0</v>
      </c>
      <c r="D73" s="48">
        <f>SUM('2.Hiv.kiad.'!J74)</f>
        <v>0</v>
      </c>
      <c r="E73" s="48">
        <f>SUM('2.Hiv.kiad.'!K74)</f>
        <v>0</v>
      </c>
    </row>
    <row r="74" spans="1:5" ht="14.25">
      <c r="A74" s="58" t="s">
        <v>827</v>
      </c>
      <c r="B74" s="53" t="s">
        <v>582</v>
      </c>
      <c r="C74" s="48">
        <f>SUM('2.Hiv.kiad.'!I75)</f>
        <v>2000000</v>
      </c>
      <c r="D74" s="48">
        <f>SUM('2.Hiv.kiad.'!J75)</f>
        <v>2000000</v>
      </c>
      <c r="E74" s="48">
        <f>SUM('2.Hiv.kiad.'!K75)</f>
        <v>0</v>
      </c>
    </row>
    <row r="75" spans="1:5" ht="14.25">
      <c r="A75" s="185" t="s">
        <v>113</v>
      </c>
      <c r="B75" s="63"/>
      <c r="C75" s="64"/>
      <c r="D75" s="64"/>
      <c r="E75" s="64"/>
    </row>
    <row r="76" spans="1:5" ht="14.25">
      <c r="A76" s="186" t="s">
        <v>583</v>
      </c>
      <c r="B76" s="176" t="s">
        <v>584</v>
      </c>
      <c r="C76" s="48">
        <f>SUM('2.Hiv.kiad.'!I77)</f>
        <v>0</v>
      </c>
      <c r="D76" s="48">
        <f>SUM('2.Hiv.kiad.'!J77)</f>
        <v>0</v>
      </c>
      <c r="E76" s="48">
        <f>SUM('2.Hiv.kiad.'!K77)</f>
        <v>0</v>
      </c>
    </row>
    <row r="77" spans="1:5" ht="14.25">
      <c r="A77" s="186" t="s">
        <v>865</v>
      </c>
      <c r="B77" s="176" t="s">
        <v>585</v>
      </c>
      <c r="C77" s="48">
        <f>SUM('2.Hiv.kiad.'!I78)</f>
        <v>0</v>
      </c>
      <c r="D77" s="48">
        <f>SUM('2.Hiv.kiad.'!J78)</f>
        <v>0</v>
      </c>
      <c r="E77" s="48">
        <f>SUM('2.Hiv.kiad.'!K78)</f>
        <v>0</v>
      </c>
    </row>
    <row r="78" spans="1:5" ht="14.25">
      <c r="A78" s="186" t="s">
        <v>586</v>
      </c>
      <c r="B78" s="176" t="s">
        <v>587</v>
      </c>
      <c r="C78" s="48">
        <f>SUM('2.Hiv.kiad.'!I79)</f>
        <v>0</v>
      </c>
      <c r="D78" s="48">
        <f>SUM('2.Hiv.kiad.'!J79)</f>
        <v>0</v>
      </c>
      <c r="E78" s="48">
        <f>SUM('2.Hiv.kiad.'!K79)</f>
        <v>0</v>
      </c>
    </row>
    <row r="79" spans="1:5" ht="14.25">
      <c r="A79" s="186" t="s">
        <v>588</v>
      </c>
      <c r="B79" s="176" t="s">
        <v>589</v>
      </c>
      <c r="C79" s="48">
        <f>SUM('2.Hiv.kiad.'!I80)</f>
        <v>788000</v>
      </c>
      <c r="D79" s="48">
        <f>SUM('2.Hiv.kiad.'!J80)</f>
        <v>788000</v>
      </c>
      <c r="E79" s="48">
        <f>SUM('2.Hiv.kiad.'!K80)</f>
        <v>128386</v>
      </c>
    </row>
    <row r="80" spans="1:5" ht="14.25">
      <c r="A80" s="179" t="s">
        <v>590</v>
      </c>
      <c r="B80" s="176" t="s">
        <v>591</v>
      </c>
      <c r="C80" s="48">
        <f>SUM('2.Hiv.kiad.'!I81)</f>
        <v>0</v>
      </c>
      <c r="D80" s="48">
        <f>SUM('2.Hiv.kiad.'!J81)</f>
        <v>0</v>
      </c>
      <c r="E80" s="48">
        <f>SUM('2.Hiv.kiad.'!K81)</f>
        <v>0</v>
      </c>
    </row>
    <row r="81" spans="1:5" ht="14.25">
      <c r="A81" s="179" t="s">
        <v>592</v>
      </c>
      <c r="B81" s="176" t="s">
        <v>593</v>
      </c>
      <c r="C81" s="48">
        <f>SUM('2.Hiv.kiad.'!I82)</f>
        <v>0</v>
      </c>
      <c r="D81" s="48">
        <f>SUM('2.Hiv.kiad.'!J82)</f>
        <v>0</v>
      </c>
      <c r="E81" s="48">
        <f>SUM('2.Hiv.kiad.'!K82)</f>
        <v>0</v>
      </c>
    </row>
    <row r="82" spans="1:5" ht="14.25">
      <c r="A82" s="179" t="s">
        <v>594</v>
      </c>
      <c r="B82" s="176" t="s">
        <v>595</v>
      </c>
      <c r="C82" s="48">
        <f>SUM('2.Hiv.kiad.'!I83)</f>
        <v>212000</v>
      </c>
      <c r="D82" s="48">
        <f>SUM('2.Hiv.kiad.'!J83)</f>
        <v>212000</v>
      </c>
      <c r="E82" s="48">
        <f>SUM('2.Hiv.kiad.'!K83)</f>
        <v>34664</v>
      </c>
    </row>
    <row r="83" spans="1:5" ht="14.25">
      <c r="A83" s="66" t="s">
        <v>829</v>
      </c>
      <c r="B83" s="53" t="s">
        <v>596</v>
      </c>
      <c r="C83" s="48">
        <f>SUM('2.Hiv.kiad.'!I84)</f>
        <v>1000000</v>
      </c>
      <c r="D83" s="48">
        <f>SUM('2.Hiv.kiad.'!J84)</f>
        <v>1000000</v>
      </c>
      <c r="E83" s="48">
        <f>SUM('2.Hiv.kiad.'!K84)</f>
        <v>163050</v>
      </c>
    </row>
    <row r="84" spans="1:5" ht="14.25">
      <c r="A84" s="181" t="s">
        <v>597</v>
      </c>
      <c r="B84" s="176" t="s">
        <v>598</v>
      </c>
      <c r="C84" s="48">
        <f>SUM('2.Hiv.kiad.'!I85)</f>
        <v>0</v>
      </c>
      <c r="D84" s="48">
        <f>SUM('2.Hiv.kiad.'!J85)</f>
        <v>0</v>
      </c>
      <c r="E84" s="48">
        <f>SUM('2.Hiv.kiad.'!K85)</f>
        <v>0</v>
      </c>
    </row>
    <row r="85" spans="1:5" ht="14.25">
      <c r="A85" s="181" t="s">
        <v>599</v>
      </c>
      <c r="B85" s="176" t="s">
        <v>600</v>
      </c>
      <c r="C85" s="48">
        <f>SUM('2.Hiv.kiad.'!I86)</f>
        <v>0</v>
      </c>
      <c r="D85" s="48">
        <f>SUM('2.Hiv.kiad.'!J86)</f>
        <v>0</v>
      </c>
      <c r="E85" s="48">
        <f>SUM('2.Hiv.kiad.'!K86)</f>
        <v>0</v>
      </c>
    </row>
    <row r="86" spans="1:5" ht="14.25">
      <c r="A86" s="181" t="s">
        <v>601</v>
      </c>
      <c r="B86" s="176" t="s">
        <v>602</v>
      </c>
      <c r="C86" s="48">
        <f>SUM('2.Hiv.kiad.'!I87)</f>
        <v>0</v>
      </c>
      <c r="D86" s="48">
        <f>SUM('2.Hiv.kiad.'!J87)</f>
        <v>0</v>
      </c>
      <c r="E86" s="48">
        <f>SUM('2.Hiv.kiad.'!K87)</f>
        <v>0</v>
      </c>
    </row>
    <row r="87" spans="1:5" ht="14.25">
      <c r="A87" s="181" t="s">
        <v>603</v>
      </c>
      <c r="B87" s="176" t="s">
        <v>604</v>
      </c>
      <c r="C87" s="48">
        <f>SUM('2.Hiv.kiad.'!I88)</f>
        <v>0</v>
      </c>
      <c r="D87" s="48">
        <f>SUM('2.Hiv.kiad.'!J88)</f>
        <v>0</v>
      </c>
      <c r="E87" s="48">
        <f>SUM('2.Hiv.kiad.'!K88)</f>
        <v>0</v>
      </c>
    </row>
    <row r="88" spans="1:5" ht="14.25">
      <c r="A88" s="58" t="s">
        <v>830</v>
      </c>
      <c r="B88" s="53" t="s">
        <v>605</v>
      </c>
      <c r="C88" s="48">
        <f>SUM('2.Hiv.kiad.'!I89)</f>
        <v>0</v>
      </c>
      <c r="D88" s="48">
        <f>SUM('2.Hiv.kiad.'!J89)</f>
        <v>0</v>
      </c>
      <c r="E88" s="48">
        <f>SUM('2.Hiv.kiad.'!K89)</f>
        <v>0</v>
      </c>
    </row>
    <row r="89" spans="1:5" ht="14.25">
      <c r="A89" s="181" t="s">
        <v>606</v>
      </c>
      <c r="B89" s="176" t="s">
        <v>607</v>
      </c>
      <c r="C89" s="48">
        <f>SUM('2.Hiv.kiad.'!I90)</f>
        <v>0</v>
      </c>
      <c r="D89" s="48">
        <f>SUM('2.Hiv.kiad.'!J90)</f>
        <v>0</v>
      </c>
      <c r="E89" s="48">
        <f>SUM('2.Hiv.kiad.'!K90)</f>
        <v>0</v>
      </c>
    </row>
    <row r="90" spans="1:5" ht="14.25">
      <c r="A90" s="181" t="s">
        <v>866</v>
      </c>
      <c r="B90" s="176" t="s">
        <v>608</v>
      </c>
      <c r="C90" s="48">
        <f>SUM('2.Hiv.kiad.'!I91)</f>
        <v>0</v>
      </c>
      <c r="D90" s="48">
        <f>SUM('2.Hiv.kiad.'!J91)</f>
        <v>0</v>
      </c>
      <c r="E90" s="48">
        <f>SUM('2.Hiv.kiad.'!K91)</f>
        <v>0</v>
      </c>
    </row>
    <row r="91" spans="1:5" ht="14.25">
      <c r="A91" s="181" t="s">
        <v>867</v>
      </c>
      <c r="B91" s="176" t="s">
        <v>609</v>
      </c>
      <c r="C91" s="48">
        <f>SUM('2.Hiv.kiad.'!I92)</f>
        <v>0</v>
      </c>
      <c r="D91" s="48">
        <f>SUM('2.Hiv.kiad.'!J92)</f>
        <v>0</v>
      </c>
      <c r="E91" s="48">
        <f>SUM('2.Hiv.kiad.'!K92)</f>
        <v>0</v>
      </c>
    </row>
    <row r="92" spans="1:5" ht="14.25">
      <c r="A92" s="181" t="s">
        <v>868</v>
      </c>
      <c r="B92" s="176" t="s">
        <v>610</v>
      </c>
      <c r="C92" s="48">
        <f>SUM('2.Hiv.kiad.'!I93)</f>
        <v>0</v>
      </c>
      <c r="D92" s="48">
        <f>SUM('2.Hiv.kiad.'!J93)</f>
        <v>0</v>
      </c>
      <c r="E92" s="48">
        <f>SUM('2.Hiv.kiad.'!K93)</f>
        <v>0</v>
      </c>
    </row>
    <row r="93" spans="1:5" ht="14.25">
      <c r="A93" s="181" t="s">
        <v>869</v>
      </c>
      <c r="B93" s="176" t="s">
        <v>611</v>
      </c>
      <c r="C93" s="48">
        <f>SUM('2.Hiv.kiad.'!I94)</f>
        <v>0</v>
      </c>
      <c r="D93" s="48">
        <f>SUM('2.Hiv.kiad.'!J94)</f>
        <v>0</v>
      </c>
      <c r="E93" s="48">
        <f>SUM('2.Hiv.kiad.'!K94)</f>
        <v>0</v>
      </c>
    </row>
    <row r="94" spans="1:5" ht="14.25">
      <c r="A94" s="181" t="s">
        <v>870</v>
      </c>
      <c r="B94" s="176" t="s">
        <v>612</v>
      </c>
      <c r="C94" s="48">
        <f>SUM('2.Hiv.kiad.'!I95)</f>
        <v>0</v>
      </c>
      <c r="D94" s="48">
        <f>SUM('2.Hiv.kiad.'!J95)</f>
        <v>0</v>
      </c>
      <c r="E94" s="48">
        <f>SUM('2.Hiv.kiad.'!K95)</f>
        <v>0</v>
      </c>
    </row>
    <row r="95" spans="1:5" ht="14.25">
      <c r="A95" s="181" t="s">
        <v>613</v>
      </c>
      <c r="B95" s="176" t="s">
        <v>614</v>
      </c>
      <c r="C95" s="48">
        <f>SUM('2.Hiv.kiad.'!I96)</f>
        <v>0</v>
      </c>
      <c r="D95" s="48">
        <f>SUM('2.Hiv.kiad.'!J96)</f>
        <v>0</v>
      </c>
      <c r="E95" s="48">
        <f>SUM('2.Hiv.kiad.'!K96)</f>
        <v>0</v>
      </c>
    </row>
    <row r="96" spans="1:5" ht="14.25">
      <c r="A96" s="181" t="s">
        <v>871</v>
      </c>
      <c r="B96" s="176" t="s">
        <v>615</v>
      </c>
      <c r="C96" s="48">
        <f>SUM('2.Hiv.kiad.'!I97)</f>
        <v>0</v>
      </c>
      <c r="D96" s="48">
        <f>SUM('2.Hiv.kiad.'!J97)</f>
        <v>0</v>
      </c>
      <c r="E96" s="48">
        <f>SUM('2.Hiv.kiad.'!K97)</f>
        <v>0</v>
      </c>
    </row>
    <row r="97" spans="1:5" ht="14.25">
      <c r="A97" s="58" t="s">
        <v>831</v>
      </c>
      <c r="B97" s="53" t="s">
        <v>616</v>
      </c>
      <c r="C97" s="48">
        <f>SUM('2.Hiv.kiad.'!I98)</f>
        <v>0</v>
      </c>
      <c r="D97" s="48">
        <f>SUM('2.Hiv.kiad.'!J98)</f>
        <v>0</v>
      </c>
      <c r="E97" s="48">
        <f>SUM('2.Hiv.kiad.'!K98)</f>
        <v>0</v>
      </c>
    </row>
    <row r="98" spans="1:5" ht="14.25">
      <c r="A98" s="185" t="s">
        <v>112</v>
      </c>
      <c r="B98" s="63"/>
      <c r="C98" s="48">
        <f>SUM('2.Hiv.kiad.'!I99)</f>
        <v>0</v>
      </c>
      <c r="D98" s="48">
        <f>SUM('2.Hiv.kiad.'!J99)</f>
        <v>0</v>
      </c>
      <c r="E98" s="48">
        <f>SUM('2.Hiv.kiad.'!K99)</f>
        <v>0</v>
      </c>
    </row>
    <row r="99" spans="1:5" ht="14.25">
      <c r="A99" s="187" t="s">
        <v>4</v>
      </c>
      <c r="B99" s="188" t="s">
        <v>617</v>
      </c>
      <c r="C99" s="48">
        <f>SUM('2.Hiv.kiad.'!I100)</f>
        <v>108759355</v>
      </c>
      <c r="D99" s="48">
        <f>SUM('2.Hiv.kiad.'!J100)</f>
        <v>109123650</v>
      </c>
      <c r="E99" s="48">
        <f>SUM('2.Hiv.kiad.'!K100)</f>
        <v>98433988</v>
      </c>
    </row>
    <row r="100" spans="1:24" ht="14.25">
      <c r="A100" s="181" t="s">
        <v>872</v>
      </c>
      <c r="B100" s="178" t="s">
        <v>618</v>
      </c>
      <c r="C100" s="214"/>
      <c r="D100" s="214"/>
      <c r="E100" s="214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70"/>
      <c r="X100" s="70"/>
    </row>
    <row r="101" spans="1:24" ht="14.25">
      <c r="A101" s="181" t="s">
        <v>621</v>
      </c>
      <c r="B101" s="178" t="s">
        <v>622</v>
      </c>
      <c r="C101" s="214"/>
      <c r="D101" s="214"/>
      <c r="E101" s="214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70"/>
      <c r="X101" s="70"/>
    </row>
    <row r="102" spans="1:24" ht="14.25">
      <c r="A102" s="181" t="s">
        <v>873</v>
      </c>
      <c r="B102" s="178" t="s">
        <v>623</v>
      </c>
      <c r="C102" s="214"/>
      <c r="D102" s="214"/>
      <c r="E102" s="214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70"/>
      <c r="X102" s="70"/>
    </row>
    <row r="103" spans="1:24" ht="14.25">
      <c r="A103" s="58" t="s">
        <v>836</v>
      </c>
      <c r="B103" s="55" t="s">
        <v>625</v>
      </c>
      <c r="C103" s="215">
        <f>SUM(C100:C102)</f>
        <v>0</v>
      </c>
      <c r="D103" s="215">
        <f>SUM(D100:D102)</f>
        <v>0</v>
      </c>
      <c r="E103" s="215">
        <f>SUM(E100:E102)</f>
        <v>0</v>
      </c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70"/>
      <c r="X103" s="70"/>
    </row>
    <row r="104" spans="1:24" ht="14.25">
      <c r="A104" s="191" t="s">
        <v>874</v>
      </c>
      <c r="B104" s="178" t="s">
        <v>626</v>
      </c>
      <c r="C104" s="216"/>
      <c r="D104" s="216"/>
      <c r="E104" s="216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70"/>
      <c r="X104" s="70"/>
    </row>
    <row r="105" spans="1:24" ht="14.25">
      <c r="A105" s="191" t="s">
        <v>842</v>
      </c>
      <c r="B105" s="178" t="s">
        <v>629</v>
      </c>
      <c r="C105" s="216"/>
      <c r="D105" s="216"/>
      <c r="E105" s="216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70"/>
      <c r="X105" s="70"/>
    </row>
    <row r="106" spans="1:24" ht="14.25">
      <c r="A106" s="181" t="s">
        <v>630</v>
      </c>
      <c r="B106" s="178" t="s">
        <v>631</v>
      </c>
      <c r="C106" s="214"/>
      <c r="D106" s="214"/>
      <c r="E106" s="214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70"/>
      <c r="X106" s="70"/>
    </row>
    <row r="107" spans="1:24" ht="14.25">
      <c r="A107" s="181" t="s">
        <v>0</v>
      </c>
      <c r="B107" s="178" t="s">
        <v>632</v>
      </c>
      <c r="C107" s="214"/>
      <c r="D107" s="214"/>
      <c r="E107" s="214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70"/>
      <c r="X107" s="70"/>
    </row>
    <row r="108" spans="1:24" ht="14.25">
      <c r="A108" s="74" t="s">
        <v>839</v>
      </c>
      <c r="B108" s="55" t="s">
        <v>633</v>
      </c>
      <c r="C108" s="217">
        <f>SUM(C104:C107)</f>
        <v>0</v>
      </c>
      <c r="D108" s="217">
        <f>SUM(D104:D107)</f>
        <v>0</v>
      </c>
      <c r="E108" s="217">
        <f>SUM(E104:E107)</f>
        <v>0</v>
      </c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70"/>
      <c r="X108" s="70"/>
    </row>
    <row r="109" spans="1:24" ht="14.25">
      <c r="A109" s="191" t="s">
        <v>634</v>
      </c>
      <c r="B109" s="178" t="s">
        <v>635</v>
      </c>
      <c r="C109" s="216"/>
      <c r="D109" s="216"/>
      <c r="E109" s="216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70"/>
      <c r="X109" s="70"/>
    </row>
    <row r="110" spans="1:24" ht="14.25">
      <c r="A110" s="191" t="s">
        <v>636</v>
      </c>
      <c r="B110" s="178" t="s">
        <v>637</v>
      </c>
      <c r="C110" s="216"/>
      <c r="D110" s="216"/>
      <c r="E110" s="216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70"/>
      <c r="X110" s="70"/>
    </row>
    <row r="111" spans="1:24" ht="14.25">
      <c r="A111" s="74" t="s">
        <v>638</v>
      </c>
      <c r="B111" s="55" t="s">
        <v>639</v>
      </c>
      <c r="C111" s="216">
        <f>SUM(C109:C110)</f>
        <v>0</v>
      </c>
      <c r="D111" s="216">
        <f>SUM(D109:D110)</f>
        <v>0</v>
      </c>
      <c r="E111" s="216">
        <f>SUM(E109:E110)</f>
        <v>0</v>
      </c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70"/>
      <c r="X111" s="70"/>
    </row>
    <row r="112" spans="1:24" ht="14.25">
      <c r="A112" s="191" t="s">
        <v>640</v>
      </c>
      <c r="B112" s="178" t="s">
        <v>641</v>
      </c>
      <c r="C112" s="216"/>
      <c r="D112" s="216"/>
      <c r="E112" s="216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70"/>
      <c r="X112" s="70"/>
    </row>
    <row r="113" spans="1:24" ht="14.25">
      <c r="A113" s="191" t="s">
        <v>642</v>
      </c>
      <c r="B113" s="178" t="s">
        <v>643</v>
      </c>
      <c r="C113" s="216"/>
      <c r="D113" s="216"/>
      <c r="E113" s="216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70"/>
      <c r="X113" s="70"/>
    </row>
    <row r="114" spans="1:24" ht="14.25">
      <c r="A114" s="191" t="s">
        <v>644</v>
      </c>
      <c r="B114" s="178" t="s">
        <v>645</v>
      </c>
      <c r="C114" s="216"/>
      <c r="D114" s="216"/>
      <c r="E114" s="216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70"/>
      <c r="X114" s="70"/>
    </row>
    <row r="115" spans="1:24" ht="14.25">
      <c r="A115" s="74" t="s">
        <v>840</v>
      </c>
      <c r="B115" s="55" t="s">
        <v>646</v>
      </c>
      <c r="C115" s="217">
        <f>SUM(C112:C114)</f>
        <v>0</v>
      </c>
      <c r="D115" s="217">
        <f>SUM(D112:D114)</f>
        <v>0</v>
      </c>
      <c r="E115" s="217">
        <f>SUM(E112:E114)</f>
        <v>0</v>
      </c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70"/>
      <c r="X115" s="70"/>
    </row>
    <row r="116" spans="1:24" ht="14.25">
      <c r="A116" s="191" t="s">
        <v>647</v>
      </c>
      <c r="B116" s="178" t="s">
        <v>648</v>
      </c>
      <c r="C116" s="216"/>
      <c r="D116" s="216"/>
      <c r="E116" s="216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70"/>
      <c r="X116" s="70"/>
    </row>
    <row r="117" spans="1:24" ht="14.25">
      <c r="A117" s="181" t="s">
        <v>649</v>
      </c>
      <c r="B117" s="178" t="s">
        <v>650</v>
      </c>
      <c r="C117" s="214"/>
      <c r="D117" s="214"/>
      <c r="E117" s="214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70"/>
      <c r="X117" s="70"/>
    </row>
    <row r="118" spans="1:24" ht="14.25">
      <c r="A118" s="191" t="s">
        <v>1</v>
      </c>
      <c r="B118" s="178" t="s">
        <v>651</v>
      </c>
      <c r="C118" s="216"/>
      <c r="D118" s="216"/>
      <c r="E118" s="216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70"/>
      <c r="X118" s="70"/>
    </row>
    <row r="119" spans="1:24" ht="14.25">
      <c r="A119" s="191" t="s">
        <v>845</v>
      </c>
      <c r="B119" s="178" t="s">
        <v>652</v>
      </c>
      <c r="C119" s="216"/>
      <c r="D119" s="216"/>
      <c r="E119" s="216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70"/>
      <c r="X119" s="70"/>
    </row>
    <row r="120" spans="1:24" ht="14.25">
      <c r="A120" s="74" t="s">
        <v>846</v>
      </c>
      <c r="B120" s="55" t="s">
        <v>656</v>
      </c>
      <c r="C120" s="217">
        <f>SUM(C116:C119)</f>
        <v>0</v>
      </c>
      <c r="D120" s="217">
        <f>SUM(D116:D119)</f>
        <v>0</v>
      </c>
      <c r="E120" s="217">
        <f>SUM(E116:E119)</f>
        <v>0</v>
      </c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70"/>
      <c r="X120" s="70"/>
    </row>
    <row r="121" spans="1:24" ht="14.25">
      <c r="A121" s="181" t="s">
        <v>657</v>
      </c>
      <c r="B121" s="178" t="s">
        <v>658</v>
      </c>
      <c r="C121" s="214"/>
      <c r="D121" s="214"/>
      <c r="E121" s="214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70"/>
      <c r="X121" s="70"/>
    </row>
    <row r="122" spans="1:24" ht="14.25">
      <c r="A122" s="194" t="s">
        <v>5</v>
      </c>
      <c r="B122" s="195" t="s">
        <v>659</v>
      </c>
      <c r="C122" s="218"/>
      <c r="D122" s="218"/>
      <c r="E122" s="218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70"/>
      <c r="X122" s="70"/>
    </row>
    <row r="123" spans="1:24" ht="14.25">
      <c r="A123" s="207" t="s">
        <v>41</v>
      </c>
      <c r="B123" s="212"/>
      <c r="C123" s="219">
        <f>C99+C122</f>
        <v>108759355</v>
      </c>
      <c r="D123" s="219">
        <f>D99+D122</f>
        <v>109123650</v>
      </c>
      <c r="E123" s="219">
        <f>E99+E122</f>
        <v>98433988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2:24" ht="14.2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2:24" ht="14.2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2:24" ht="14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2:24" ht="14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2:24" ht="14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2:24" ht="14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2:24" ht="14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2:24" ht="14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2:24" ht="14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2:24" ht="14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2:24" ht="14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2:24" ht="14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2:24" ht="14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2:24" ht="14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2:24" ht="14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2:24" ht="14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2:24" ht="14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2:24" ht="14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2:24" ht="14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2:24" ht="14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2:24" ht="14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2:24" ht="14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2:24" ht="14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2:24" ht="14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2:24" ht="14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2:24" ht="14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2:24" ht="14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2:24" ht="14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2:24" ht="14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2:24" ht="14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2:24" ht="14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2:24" ht="14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2:24" ht="14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2:24" ht="14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2:24" ht="14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2:24" ht="14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2:24" ht="14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2:24" ht="14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2:24" ht="14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2:24" ht="14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2:24" ht="14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2:24" ht="14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2:24" ht="14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2:24" ht="14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2:24" ht="14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2:24" ht="14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2:24" ht="14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</row>
    <row r="171" spans="2:24" ht="14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</row>
    <row r="172" spans="2:24" ht="14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2"/>
  <sheetViews>
    <sheetView view="pageBreakPreview" zoomScale="60" zoomScalePageLayoutView="0" workbookViewId="0" topLeftCell="A102">
      <selection activeCell="D123" sqref="D123"/>
    </sheetView>
  </sheetViews>
  <sheetFormatPr defaultColWidth="9.140625" defaultRowHeight="15"/>
  <cols>
    <col min="1" max="1" width="96.140625" style="79" customWidth="1"/>
    <col min="2" max="2" width="9.140625" style="79" customWidth="1"/>
    <col min="3" max="3" width="17.140625" style="79" customWidth="1"/>
    <col min="4" max="4" width="17.7109375" style="79" customWidth="1"/>
    <col min="5" max="5" width="16.140625" style="79" customWidth="1"/>
    <col min="6" max="16384" width="9.140625" style="79" customWidth="1"/>
  </cols>
  <sheetData>
    <row r="1" spans="1:11" ht="20.25" customHeight="1">
      <c r="A1" s="479" t="s">
        <v>940</v>
      </c>
      <c r="B1" s="480"/>
      <c r="C1" s="480"/>
      <c r="D1" s="480"/>
      <c r="E1" s="480"/>
      <c r="F1" s="208"/>
      <c r="G1" s="208"/>
      <c r="H1" s="208"/>
      <c r="I1" s="208"/>
      <c r="J1" s="208"/>
      <c r="K1" s="209"/>
    </row>
    <row r="2" spans="1:5" ht="19.5" customHeight="1">
      <c r="A2" s="483" t="s">
        <v>900</v>
      </c>
      <c r="B2" s="480"/>
      <c r="C2" s="480"/>
      <c r="D2" s="480"/>
      <c r="E2" s="480"/>
    </row>
    <row r="3" spans="1:4" ht="15">
      <c r="A3" s="80"/>
      <c r="D3" s="79" t="s">
        <v>224</v>
      </c>
    </row>
    <row r="4" ht="15">
      <c r="A4" s="81" t="s">
        <v>204</v>
      </c>
    </row>
    <row r="5" spans="1:5" ht="30.75">
      <c r="A5" s="210" t="s">
        <v>480</v>
      </c>
      <c r="B5" s="82" t="s">
        <v>481</v>
      </c>
      <c r="C5" s="82" t="s">
        <v>201</v>
      </c>
      <c r="D5" s="82" t="s">
        <v>267</v>
      </c>
      <c r="E5" s="83" t="s">
        <v>268</v>
      </c>
    </row>
    <row r="6" spans="1:6" ht="15">
      <c r="A6" s="84" t="s">
        <v>482</v>
      </c>
      <c r="B6" s="85" t="s">
        <v>483</v>
      </c>
      <c r="C6" s="87">
        <f>SUM('3. sz.ovi kiad.'!I7)</f>
        <v>99242000</v>
      </c>
      <c r="D6" s="87">
        <f>SUM('3. sz.ovi kiad.'!J7)</f>
        <v>91682000</v>
      </c>
      <c r="E6" s="87">
        <f>SUM('3. sz.ovi kiad.'!K7)</f>
        <v>88121281</v>
      </c>
      <c r="F6" s="87"/>
    </row>
    <row r="7" spans="1:5" ht="15">
      <c r="A7" s="84" t="s">
        <v>484</v>
      </c>
      <c r="B7" s="88" t="s">
        <v>485</v>
      </c>
      <c r="C7" s="87">
        <f>SUM('3. sz.ovi kiad.'!I8)</f>
        <v>0</v>
      </c>
      <c r="D7" s="87">
        <f>SUM('3. sz.ovi kiad.'!J8)</f>
        <v>0</v>
      </c>
      <c r="E7" s="87">
        <f>SUM('3. sz.ovi kiad.'!K8)</f>
        <v>0</v>
      </c>
    </row>
    <row r="8" spans="1:5" ht="15">
      <c r="A8" s="84" t="s">
        <v>486</v>
      </c>
      <c r="B8" s="88" t="s">
        <v>487</v>
      </c>
      <c r="C8" s="87">
        <f>SUM('3. sz.ovi kiad.'!I9)</f>
        <v>0</v>
      </c>
      <c r="D8" s="87">
        <f>SUM('3. sz.ovi kiad.'!J9)</f>
        <v>2700000</v>
      </c>
      <c r="E8" s="87">
        <f>SUM('3. sz.ovi kiad.'!K9)</f>
        <v>2661665</v>
      </c>
    </row>
    <row r="9" spans="1:5" ht="15">
      <c r="A9" s="89" t="s">
        <v>488</v>
      </c>
      <c r="B9" s="88" t="s">
        <v>489</v>
      </c>
      <c r="C9" s="87">
        <f>SUM('3. sz.ovi kiad.'!I10)</f>
        <v>200000</v>
      </c>
      <c r="D9" s="87">
        <f>SUM('3. sz.ovi kiad.'!J10)</f>
        <v>200000</v>
      </c>
      <c r="E9" s="87">
        <f>SUM('3. sz.ovi kiad.'!K10)</f>
        <v>51270</v>
      </c>
    </row>
    <row r="10" spans="1:5" ht="15">
      <c r="A10" s="89" t="s">
        <v>490</v>
      </c>
      <c r="B10" s="88" t="s">
        <v>491</v>
      </c>
      <c r="C10" s="87">
        <f>SUM('3. sz.ovi kiad.'!I11)</f>
        <v>0</v>
      </c>
      <c r="D10" s="87">
        <f>SUM('3. sz.ovi kiad.'!J11)</f>
        <v>0</v>
      </c>
      <c r="E10" s="87">
        <f>SUM('3. sz.ovi kiad.'!K11)</f>
        <v>0</v>
      </c>
    </row>
    <row r="11" spans="1:5" ht="15">
      <c r="A11" s="89" t="s">
        <v>492</v>
      </c>
      <c r="B11" s="88" t="s">
        <v>493</v>
      </c>
      <c r="C11" s="87">
        <f>SUM('3. sz.ovi kiad.'!I12)</f>
        <v>706000</v>
      </c>
      <c r="D11" s="87">
        <f>SUM('3. sz.ovi kiad.'!J12)</f>
        <v>706000</v>
      </c>
      <c r="E11" s="87">
        <f>SUM('3. sz.ovi kiad.'!K12)</f>
        <v>706000</v>
      </c>
    </row>
    <row r="12" spans="1:5" ht="15">
      <c r="A12" s="89" t="s">
        <v>494</v>
      </c>
      <c r="B12" s="88" t="s">
        <v>495</v>
      </c>
      <c r="C12" s="87">
        <f>SUM('3. sz.ovi kiad.'!I13)</f>
        <v>6061000</v>
      </c>
      <c r="D12" s="87">
        <f>SUM('3. sz.ovi kiad.'!J13)</f>
        <v>6061000</v>
      </c>
      <c r="E12" s="87">
        <f>SUM('3. sz.ovi kiad.'!K13)</f>
        <v>6012682</v>
      </c>
    </row>
    <row r="13" spans="1:5" ht="15">
      <c r="A13" s="89" t="s">
        <v>496</v>
      </c>
      <c r="B13" s="88" t="s">
        <v>497</v>
      </c>
      <c r="C13" s="87">
        <f>SUM('3. sz.ovi kiad.'!I14)</f>
        <v>0</v>
      </c>
      <c r="D13" s="87">
        <f>SUM('3. sz.ovi kiad.'!J14)</f>
        <v>0</v>
      </c>
      <c r="E13" s="87">
        <f>SUM('3. sz.ovi kiad.'!K14)</f>
        <v>0</v>
      </c>
    </row>
    <row r="14" spans="1:5" ht="15">
      <c r="A14" s="90" t="s">
        <v>498</v>
      </c>
      <c r="B14" s="88" t="s">
        <v>499</v>
      </c>
      <c r="C14" s="87">
        <f>SUM('3. sz.ovi kiad.'!I15)</f>
        <v>650000</v>
      </c>
      <c r="D14" s="87">
        <f>SUM('3. sz.ovi kiad.'!J15)</f>
        <v>900000</v>
      </c>
      <c r="E14" s="87">
        <f>SUM('3. sz.ovi kiad.'!K15)</f>
        <v>879446</v>
      </c>
    </row>
    <row r="15" spans="1:5" ht="15">
      <c r="A15" s="90" t="s">
        <v>500</v>
      </c>
      <c r="B15" s="88" t="s">
        <v>501</v>
      </c>
      <c r="C15" s="87">
        <f>SUM('3. sz.ovi kiad.'!I16)</f>
        <v>0</v>
      </c>
      <c r="D15" s="87">
        <f>SUM('3. sz.ovi kiad.'!J16)</f>
        <v>0</v>
      </c>
      <c r="E15" s="87">
        <f>SUM('3. sz.ovi kiad.'!K16)</f>
        <v>0</v>
      </c>
    </row>
    <row r="16" spans="1:5" ht="15">
      <c r="A16" s="90" t="s">
        <v>502</v>
      </c>
      <c r="B16" s="88" t="s">
        <v>503</v>
      </c>
      <c r="C16" s="87">
        <f>SUM('3. sz.ovi kiad.'!I17)</f>
        <v>0</v>
      </c>
      <c r="D16" s="87">
        <f>SUM('3. sz.ovi kiad.'!J17)</f>
        <v>0</v>
      </c>
      <c r="E16" s="87">
        <f>SUM('3. sz.ovi kiad.'!K17)</f>
        <v>0</v>
      </c>
    </row>
    <row r="17" spans="1:5" ht="15">
      <c r="A17" s="90" t="s">
        <v>504</v>
      </c>
      <c r="B17" s="88" t="s">
        <v>505</v>
      </c>
      <c r="C17" s="87">
        <f>SUM('3. sz.ovi kiad.'!I18)</f>
        <v>0</v>
      </c>
      <c r="D17" s="87">
        <f>SUM('3. sz.ovi kiad.'!J18)</f>
        <v>0</v>
      </c>
      <c r="E17" s="87">
        <f>SUM('3. sz.ovi kiad.'!K18)</f>
        <v>0</v>
      </c>
    </row>
    <row r="18" spans="1:5" ht="15">
      <c r="A18" s="90" t="s">
        <v>847</v>
      </c>
      <c r="B18" s="88" t="s">
        <v>506</v>
      </c>
      <c r="C18" s="87">
        <f>SUM('3. sz.ovi kiad.'!I19)</f>
        <v>0</v>
      </c>
      <c r="D18" s="87">
        <f>SUM('3. sz.ovi kiad.'!J19)</f>
        <v>2500000</v>
      </c>
      <c r="E18" s="87">
        <f>SUM('3. sz.ovi kiad.'!K19)</f>
        <v>2476085</v>
      </c>
    </row>
    <row r="19" spans="1:5" s="374" customFormat="1" ht="15">
      <c r="A19" s="91" t="s">
        <v>785</v>
      </c>
      <c r="B19" s="92" t="s">
        <v>507</v>
      </c>
      <c r="C19" s="96">
        <f>SUM('3. sz.ovi kiad.'!I20)</f>
        <v>106859000</v>
      </c>
      <c r="D19" s="96">
        <f>SUM('3. sz.ovi kiad.'!J20)</f>
        <v>104749000</v>
      </c>
      <c r="E19" s="96">
        <f>SUM('3. sz.ovi kiad.'!K20)</f>
        <v>100908429</v>
      </c>
    </row>
    <row r="20" spans="1:5" ht="15">
      <c r="A20" s="90" t="s">
        <v>508</v>
      </c>
      <c r="B20" s="88" t="s">
        <v>509</v>
      </c>
      <c r="C20" s="87">
        <f>SUM('3. sz.ovi kiad.'!I21)</f>
        <v>0</v>
      </c>
      <c r="D20" s="87">
        <f>SUM('3. sz.ovi kiad.'!J21)</f>
        <v>0</v>
      </c>
      <c r="E20" s="87">
        <f>SUM('3. sz.ovi kiad.'!K21)</f>
        <v>0</v>
      </c>
    </row>
    <row r="21" spans="1:5" ht="15">
      <c r="A21" s="90" t="s">
        <v>510</v>
      </c>
      <c r="B21" s="88" t="s">
        <v>511</v>
      </c>
      <c r="C21" s="87">
        <f>SUM('3. sz.ovi kiad.'!I22)</f>
        <v>3064512</v>
      </c>
      <c r="D21" s="87">
        <f>SUM('3. sz.ovi kiad.'!J22)</f>
        <v>4714512</v>
      </c>
      <c r="E21" s="87">
        <f>SUM('3. sz.ovi kiad.'!K22)</f>
        <v>4549115</v>
      </c>
    </row>
    <row r="22" spans="1:5" ht="15">
      <c r="A22" s="94" t="s">
        <v>512</v>
      </c>
      <c r="B22" s="88" t="s">
        <v>513</v>
      </c>
      <c r="C22" s="87">
        <f>SUM('3. sz.ovi kiad.'!I23)</f>
        <v>0</v>
      </c>
      <c r="D22" s="87">
        <f>SUM('3. sz.ovi kiad.'!J23)</f>
        <v>460000</v>
      </c>
      <c r="E22" s="87">
        <f>SUM('3. sz.ovi kiad.'!K23)</f>
        <v>452951</v>
      </c>
    </row>
    <row r="23" spans="1:5" s="374" customFormat="1" ht="15">
      <c r="A23" s="95" t="s">
        <v>786</v>
      </c>
      <c r="B23" s="92" t="s">
        <v>514</v>
      </c>
      <c r="C23" s="96">
        <f>SUM('3. sz.ovi kiad.'!I24)</f>
        <v>3064512</v>
      </c>
      <c r="D23" s="96">
        <f>SUM('3. sz.ovi kiad.'!J24)</f>
        <v>5174512</v>
      </c>
      <c r="E23" s="96">
        <f>SUM('3. sz.ovi kiad.'!K24)</f>
        <v>5002066</v>
      </c>
    </row>
    <row r="24" spans="1:5" s="374" customFormat="1" ht="15">
      <c r="A24" s="91" t="s">
        <v>2</v>
      </c>
      <c r="B24" s="92" t="s">
        <v>515</v>
      </c>
      <c r="C24" s="96">
        <f>SUM('3. sz.ovi kiad.'!I25)</f>
        <v>109923512</v>
      </c>
      <c r="D24" s="96">
        <f>SUM('3. sz.ovi kiad.'!J25)</f>
        <v>109923512</v>
      </c>
      <c r="E24" s="96">
        <f>SUM('3. sz.ovi kiad.'!K25)</f>
        <v>105910495</v>
      </c>
    </row>
    <row r="25" spans="1:5" s="374" customFormat="1" ht="15">
      <c r="A25" s="95" t="s">
        <v>848</v>
      </c>
      <c r="B25" s="92" t="s">
        <v>516</v>
      </c>
      <c r="C25" s="96">
        <f>SUM('3. sz.ovi kiad.'!I26)</f>
        <v>26102028</v>
      </c>
      <c r="D25" s="96">
        <f>SUM('3. sz.ovi kiad.'!J26)</f>
        <v>25002028</v>
      </c>
      <c r="E25" s="96">
        <f>SUM('3. sz.ovi kiad.'!K26)</f>
        <v>23423887</v>
      </c>
    </row>
    <row r="26" spans="1:5" ht="15">
      <c r="A26" s="90" t="s">
        <v>517</v>
      </c>
      <c r="B26" s="88" t="s">
        <v>518</v>
      </c>
      <c r="C26" s="87">
        <f>SUM('3. sz.ovi kiad.'!I27)</f>
        <v>1553000</v>
      </c>
      <c r="D26" s="87">
        <f>SUM('3. sz.ovi kiad.'!J27)</f>
        <v>3086000</v>
      </c>
      <c r="E26" s="87">
        <f>SUM('3. sz.ovi kiad.'!K27)</f>
        <v>3007534</v>
      </c>
    </row>
    <row r="27" spans="1:5" ht="15">
      <c r="A27" s="90" t="s">
        <v>519</v>
      </c>
      <c r="B27" s="88" t="s">
        <v>520</v>
      </c>
      <c r="C27" s="87">
        <f>SUM('3. sz.ovi kiad.'!I28)</f>
        <v>7791000</v>
      </c>
      <c r="D27" s="87">
        <f>SUM('3. sz.ovi kiad.'!J28)</f>
        <v>27391000</v>
      </c>
      <c r="E27" s="87">
        <f>SUM('3. sz.ovi kiad.'!K28)</f>
        <v>26984264</v>
      </c>
    </row>
    <row r="28" spans="1:5" ht="15">
      <c r="A28" s="90" t="s">
        <v>521</v>
      </c>
      <c r="B28" s="88" t="s">
        <v>522</v>
      </c>
      <c r="C28" s="87">
        <f>SUM('3. sz.ovi kiad.'!I29)</f>
        <v>0</v>
      </c>
      <c r="D28" s="87">
        <f>SUM('3. sz.ovi kiad.'!J29)</f>
        <v>0</v>
      </c>
      <c r="E28" s="87">
        <f>SUM('3. sz.ovi kiad.'!K29)</f>
        <v>0</v>
      </c>
    </row>
    <row r="29" spans="1:5" s="374" customFormat="1" ht="15">
      <c r="A29" s="95" t="s">
        <v>787</v>
      </c>
      <c r="B29" s="92" t="s">
        <v>523</v>
      </c>
      <c r="C29" s="96">
        <f>SUM('3. sz.ovi kiad.'!I30)</f>
        <v>9344000</v>
      </c>
      <c r="D29" s="96">
        <f>SUM('3. sz.ovi kiad.'!J30)</f>
        <v>30477000</v>
      </c>
      <c r="E29" s="96">
        <f>SUM('3. sz.ovi kiad.'!K30)</f>
        <v>29991798</v>
      </c>
    </row>
    <row r="30" spans="1:5" ht="15">
      <c r="A30" s="90" t="s">
        <v>524</v>
      </c>
      <c r="B30" s="88" t="s">
        <v>525</v>
      </c>
      <c r="C30" s="87">
        <f>SUM('3. sz.ovi kiad.'!I31)</f>
        <v>120000</v>
      </c>
      <c r="D30" s="87">
        <f>SUM('3. sz.ovi kiad.'!J31)</f>
        <v>87000</v>
      </c>
      <c r="E30" s="87">
        <f>SUM('3. sz.ovi kiad.'!K31)</f>
        <v>23000</v>
      </c>
    </row>
    <row r="31" spans="1:5" ht="15">
      <c r="A31" s="90" t="s">
        <v>526</v>
      </c>
      <c r="B31" s="88" t="s">
        <v>527</v>
      </c>
      <c r="C31" s="87">
        <f>SUM('3. sz.ovi kiad.'!I32)</f>
        <v>420000</v>
      </c>
      <c r="D31" s="87">
        <f>SUM('3. sz.ovi kiad.'!J32)</f>
        <v>315000</v>
      </c>
      <c r="E31" s="87">
        <f>SUM('3. sz.ovi kiad.'!K32)</f>
        <v>277149</v>
      </c>
    </row>
    <row r="32" spans="1:5" s="374" customFormat="1" ht="15" customHeight="1">
      <c r="A32" s="95" t="s">
        <v>3</v>
      </c>
      <c r="B32" s="92" t="s">
        <v>528</v>
      </c>
      <c r="C32" s="96">
        <f>SUM('3. sz.ovi kiad.'!I33)</f>
        <v>540000</v>
      </c>
      <c r="D32" s="96">
        <f>SUM('3. sz.ovi kiad.'!J33)</f>
        <v>402000</v>
      </c>
      <c r="E32" s="96">
        <f>SUM('3. sz.ovi kiad.'!K33)</f>
        <v>300149</v>
      </c>
    </row>
    <row r="33" spans="1:5" ht="15">
      <c r="A33" s="90" t="s">
        <v>529</v>
      </c>
      <c r="B33" s="88" t="s">
        <v>530</v>
      </c>
      <c r="C33" s="87">
        <f>SUM('3. sz.ovi kiad.'!I34)</f>
        <v>10800000</v>
      </c>
      <c r="D33" s="87">
        <f>SUM('3. sz.ovi kiad.'!J34)</f>
        <v>8900000</v>
      </c>
      <c r="E33" s="87">
        <f>SUM('3. sz.ovi kiad.'!K34)</f>
        <v>8830938</v>
      </c>
    </row>
    <row r="34" spans="1:5" ht="15">
      <c r="A34" s="90" t="s">
        <v>531</v>
      </c>
      <c r="B34" s="88" t="s">
        <v>532</v>
      </c>
      <c r="C34" s="87">
        <f>SUM('3. sz.ovi kiad.'!I35)</f>
        <v>0</v>
      </c>
      <c r="D34" s="87">
        <f>SUM('3. sz.ovi kiad.'!J35)</f>
        <v>0</v>
      </c>
      <c r="E34" s="87">
        <f>SUM('3. sz.ovi kiad.'!K35)</f>
        <v>0</v>
      </c>
    </row>
    <row r="35" spans="1:5" ht="15">
      <c r="A35" s="90" t="s">
        <v>849</v>
      </c>
      <c r="B35" s="88" t="s">
        <v>533</v>
      </c>
      <c r="C35" s="87">
        <f>SUM('3. sz.ovi kiad.'!I36)</f>
        <v>0</v>
      </c>
      <c r="D35" s="87">
        <f>SUM('3. sz.ovi kiad.'!J36)</f>
        <v>0</v>
      </c>
      <c r="E35" s="87">
        <f>SUM('3. sz.ovi kiad.'!K36)</f>
        <v>0</v>
      </c>
    </row>
    <row r="36" spans="1:5" ht="15">
      <c r="A36" s="90" t="s">
        <v>534</v>
      </c>
      <c r="B36" s="88" t="s">
        <v>535</v>
      </c>
      <c r="C36" s="87">
        <f>SUM('3. sz.ovi kiad.'!I37)</f>
        <v>3800000</v>
      </c>
      <c r="D36" s="87">
        <f>SUM('3. sz.ovi kiad.'!J37)</f>
        <v>725000</v>
      </c>
      <c r="E36" s="87">
        <f>SUM('3. sz.ovi kiad.'!K37)</f>
        <v>720718</v>
      </c>
    </row>
    <row r="37" spans="1:5" ht="15">
      <c r="A37" s="97" t="s">
        <v>850</v>
      </c>
      <c r="B37" s="88" t="s">
        <v>536</v>
      </c>
      <c r="C37" s="87">
        <f>SUM('3. sz.ovi kiad.'!I38)</f>
        <v>0</v>
      </c>
      <c r="D37" s="87">
        <f>SUM('3. sz.ovi kiad.'!J38)</f>
        <v>0</v>
      </c>
      <c r="E37" s="87">
        <f>SUM('3. sz.ovi kiad.'!K38)</f>
        <v>0</v>
      </c>
    </row>
    <row r="38" spans="1:5" ht="15">
      <c r="A38" s="94" t="s">
        <v>537</v>
      </c>
      <c r="B38" s="88" t="s">
        <v>538</v>
      </c>
      <c r="C38" s="87">
        <f>SUM('3. sz.ovi kiad.'!I39)</f>
        <v>750000</v>
      </c>
      <c r="D38" s="87">
        <f>SUM('3. sz.ovi kiad.'!J39)</f>
        <v>500000</v>
      </c>
      <c r="E38" s="87">
        <f>SUM('3. sz.ovi kiad.'!K39)</f>
        <v>279160</v>
      </c>
    </row>
    <row r="39" spans="1:5" ht="15">
      <c r="A39" s="90" t="s">
        <v>851</v>
      </c>
      <c r="B39" s="88" t="s">
        <v>539</v>
      </c>
      <c r="C39" s="87">
        <f>SUM('3. sz.ovi kiad.'!I40)</f>
        <v>1574000</v>
      </c>
      <c r="D39" s="87">
        <f>SUM('3. sz.ovi kiad.'!J40)</f>
        <v>2649000</v>
      </c>
      <c r="E39" s="87">
        <f>SUM('3. sz.ovi kiad.'!K40)</f>
        <v>2642774</v>
      </c>
    </row>
    <row r="40" spans="1:5" s="374" customFormat="1" ht="15">
      <c r="A40" s="95" t="s">
        <v>788</v>
      </c>
      <c r="B40" s="92" t="s">
        <v>540</v>
      </c>
      <c r="C40" s="96">
        <f>SUM('3. sz.ovi kiad.'!I41)</f>
        <v>16924000</v>
      </c>
      <c r="D40" s="96">
        <f>SUM('3. sz.ovi kiad.'!J41)</f>
        <v>12774000</v>
      </c>
      <c r="E40" s="96">
        <f>SUM('3. sz.ovi kiad.'!K41)</f>
        <v>12473590</v>
      </c>
    </row>
    <row r="41" spans="1:5" ht="15">
      <c r="A41" s="90" t="s">
        <v>541</v>
      </c>
      <c r="B41" s="88" t="s">
        <v>542</v>
      </c>
      <c r="C41" s="87">
        <f>SUM('3. sz.ovi kiad.'!I42)</f>
        <v>50000</v>
      </c>
      <c r="D41" s="87">
        <f>SUM('3. sz.ovi kiad.'!J42)</f>
        <v>75000</v>
      </c>
      <c r="E41" s="87">
        <f>SUM('3. sz.ovi kiad.'!K42)</f>
        <v>74560</v>
      </c>
    </row>
    <row r="42" spans="1:5" ht="15">
      <c r="A42" s="90" t="s">
        <v>543</v>
      </c>
      <c r="B42" s="88" t="s">
        <v>544</v>
      </c>
      <c r="C42" s="87">
        <f>SUM('3. sz.ovi kiad.'!I43)</f>
        <v>0</v>
      </c>
      <c r="D42" s="87">
        <f>SUM('3. sz.ovi kiad.'!J43)</f>
        <v>0</v>
      </c>
      <c r="E42" s="87">
        <f>SUM('3. sz.ovi kiad.'!K43)</f>
        <v>0</v>
      </c>
    </row>
    <row r="43" spans="1:5" s="374" customFormat="1" ht="15">
      <c r="A43" s="95" t="s">
        <v>789</v>
      </c>
      <c r="B43" s="92" t="s">
        <v>545</v>
      </c>
      <c r="C43" s="96">
        <f>SUM('3. sz.ovi kiad.'!I44)</f>
        <v>50000</v>
      </c>
      <c r="D43" s="96">
        <f>SUM('3. sz.ovi kiad.'!J44)</f>
        <v>75000</v>
      </c>
      <c r="E43" s="96">
        <f>SUM('3. sz.ovi kiad.'!K44)</f>
        <v>74560</v>
      </c>
    </row>
    <row r="44" spans="1:5" ht="15">
      <c r="A44" s="90" t="s">
        <v>546</v>
      </c>
      <c r="B44" s="88" t="s">
        <v>547</v>
      </c>
      <c r="C44" s="87">
        <f>SUM('3. sz.ovi kiad.'!I45)</f>
        <v>7386660</v>
      </c>
      <c r="D44" s="87">
        <f>SUM('3. sz.ovi kiad.'!J45)</f>
        <v>9636660</v>
      </c>
      <c r="E44" s="87">
        <f>SUM('3. sz.ovi kiad.'!K45)</f>
        <v>9123377</v>
      </c>
    </row>
    <row r="45" spans="1:5" ht="15">
      <c r="A45" s="90" t="s">
        <v>548</v>
      </c>
      <c r="B45" s="88" t="s">
        <v>549</v>
      </c>
      <c r="C45" s="87">
        <f>SUM('3. sz.ovi kiad.'!I46)</f>
        <v>0</v>
      </c>
      <c r="D45" s="87">
        <f>SUM('3. sz.ovi kiad.'!J46)</f>
        <v>0</v>
      </c>
      <c r="E45" s="87">
        <f>SUM('3. sz.ovi kiad.'!K46)</f>
        <v>0</v>
      </c>
    </row>
    <row r="46" spans="1:5" ht="15">
      <c r="A46" s="90" t="s">
        <v>852</v>
      </c>
      <c r="B46" s="88" t="s">
        <v>550</v>
      </c>
      <c r="C46" s="87">
        <f>SUM('3. sz.ovi kiad.'!I47)</f>
        <v>0</v>
      </c>
      <c r="D46" s="87">
        <f>SUM('3. sz.ovi kiad.'!J47)</f>
        <v>0</v>
      </c>
      <c r="E46" s="87">
        <f>SUM('3. sz.ovi kiad.'!K47)</f>
        <v>0</v>
      </c>
    </row>
    <row r="47" spans="1:5" ht="15">
      <c r="A47" s="90" t="s">
        <v>853</v>
      </c>
      <c r="B47" s="88" t="s">
        <v>551</v>
      </c>
      <c r="C47" s="87">
        <f>SUM('3. sz.ovi kiad.'!I48)</f>
        <v>0</v>
      </c>
      <c r="D47" s="87">
        <f>SUM('3. sz.ovi kiad.'!J48)</f>
        <v>0</v>
      </c>
      <c r="E47" s="87">
        <f>SUM('3. sz.ovi kiad.'!K48)</f>
        <v>0</v>
      </c>
    </row>
    <row r="48" spans="1:6" ht="15">
      <c r="A48" s="90" t="s">
        <v>552</v>
      </c>
      <c r="B48" s="88" t="s">
        <v>553</v>
      </c>
      <c r="C48" s="87">
        <f>SUM('3. sz.ovi kiad.'!I49)</f>
        <v>200000</v>
      </c>
      <c r="D48" s="87">
        <f>SUM('3. sz.ovi kiad.'!J49)</f>
        <v>180000</v>
      </c>
      <c r="E48" s="87">
        <f>SUM('3. sz.ovi kiad.'!K49)</f>
        <v>55809</v>
      </c>
      <c r="F48" s="220"/>
    </row>
    <row r="49" spans="1:5" s="374" customFormat="1" ht="15">
      <c r="A49" s="95" t="s">
        <v>790</v>
      </c>
      <c r="B49" s="92" t="s">
        <v>554</v>
      </c>
      <c r="C49" s="96">
        <f>SUM('3. sz.ovi kiad.'!I50)</f>
        <v>7586660</v>
      </c>
      <c r="D49" s="96">
        <f>SUM('3. sz.ovi kiad.'!J50)</f>
        <v>9816660</v>
      </c>
      <c r="E49" s="96">
        <f>SUM('3. sz.ovi kiad.'!K50)</f>
        <v>9179186</v>
      </c>
    </row>
    <row r="50" spans="1:5" s="374" customFormat="1" ht="15">
      <c r="A50" s="95" t="s">
        <v>791</v>
      </c>
      <c r="B50" s="92" t="s">
        <v>555</v>
      </c>
      <c r="C50" s="96">
        <f>SUM('3. sz.ovi kiad.'!I51)</f>
        <v>34444660</v>
      </c>
      <c r="D50" s="96">
        <f>SUM('3. sz.ovi kiad.'!J51)</f>
        <v>53544660</v>
      </c>
      <c r="E50" s="96">
        <f>SUM('3. sz.ovi kiad.'!K51)</f>
        <v>52019283</v>
      </c>
    </row>
    <row r="51" spans="1:5" ht="15">
      <c r="A51" s="41" t="s">
        <v>556</v>
      </c>
      <c r="B51" s="88" t="s">
        <v>557</v>
      </c>
      <c r="C51" s="87">
        <f>SUM('3. sz.ovi kiad.'!I52)</f>
        <v>0</v>
      </c>
      <c r="D51" s="87">
        <f>SUM('3. sz.ovi kiad.'!J52)</f>
        <v>0</v>
      </c>
      <c r="E51" s="87">
        <f>SUM('3. sz.ovi kiad.'!K52)</f>
        <v>0</v>
      </c>
    </row>
    <row r="52" spans="1:5" ht="15">
      <c r="A52" s="41" t="s">
        <v>792</v>
      </c>
      <c r="B52" s="88" t="s">
        <v>558</v>
      </c>
      <c r="C52" s="87">
        <f>SUM('3. sz.ovi kiad.'!I53)</f>
        <v>0</v>
      </c>
      <c r="D52" s="87">
        <f>SUM('3. sz.ovi kiad.'!J53)</f>
        <v>0</v>
      </c>
      <c r="E52" s="87">
        <f>SUM('3. sz.ovi kiad.'!K53)</f>
        <v>0</v>
      </c>
    </row>
    <row r="53" spans="1:5" ht="15">
      <c r="A53" s="98" t="s">
        <v>854</v>
      </c>
      <c r="B53" s="88" t="s">
        <v>559</v>
      </c>
      <c r="C53" s="87">
        <f>SUM('3. sz.ovi kiad.'!I54)</f>
        <v>0</v>
      </c>
      <c r="D53" s="87">
        <f>SUM('3. sz.ovi kiad.'!J54)</f>
        <v>0</v>
      </c>
      <c r="E53" s="87">
        <f>SUM('3. sz.ovi kiad.'!K54)</f>
        <v>0</v>
      </c>
    </row>
    <row r="54" spans="1:5" ht="15">
      <c r="A54" s="98" t="s">
        <v>855</v>
      </c>
      <c r="B54" s="88" t="s">
        <v>560</v>
      </c>
      <c r="C54" s="87">
        <f>SUM('3. sz.ovi kiad.'!I55)</f>
        <v>0</v>
      </c>
      <c r="D54" s="87">
        <f>SUM('3. sz.ovi kiad.'!J55)</f>
        <v>0</v>
      </c>
      <c r="E54" s="87">
        <f>SUM('3. sz.ovi kiad.'!K55)</f>
        <v>0</v>
      </c>
    </row>
    <row r="55" spans="1:5" ht="15">
      <c r="A55" s="98" t="s">
        <v>856</v>
      </c>
      <c r="B55" s="88" t="s">
        <v>561</v>
      </c>
      <c r="C55" s="87">
        <f>SUM('3. sz.ovi kiad.'!I56)</f>
        <v>0</v>
      </c>
      <c r="D55" s="87">
        <f>SUM('3. sz.ovi kiad.'!J56)</f>
        <v>0</v>
      </c>
      <c r="E55" s="87">
        <f>SUM('3. sz.ovi kiad.'!K56)</f>
        <v>0</v>
      </c>
    </row>
    <row r="56" spans="1:5" ht="15">
      <c r="A56" s="41" t="s">
        <v>857</v>
      </c>
      <c r="B56" s="88" t="s">
        <v>562</v>
      </c>
      <c r="C56" s="87">
        <f>SUM('3. sz.ovi kiad.'!I57)</f>
        <v>0</v>
      </c>
      <c r="D56" s="87">
        <f>SUM('3. sz.ovi kiad.'!J57)</f>
        <v>0</v>
      </c>
      <c r="E56" s="87">
        <f>SUM('3. sz.ovi kiad.'!K57)</f>
        <v>0</v>
      </c>
    </row>
    <row r="57" spans="1:5" ht="15">
      <c r="A57" s="41" t="s">
        <v>858</v>
      </c>
      <c r="B57" s="88" t="s">
        <v>563</v>
      </c>
      <c r="C57" s="87">
        <f>SUM('3. sz.ovi kiad.'!I58)</f>
        <v>0</v>
      </c>
      <c r="D57" s="87">
        <f>SUM('3. sz.ovi kiad.'!J58)</f>
        <v>0</v>
      </c>
      <c r="E57" s="87">
        <f>SUM('3. sz.ovi kiad.'!K58)</f>
        <v>0</v>
      </c>
    </row>
    <row r="58" spans="1:5" ht="15">
      <c r="A58" s="41" t="s">
        <v>859</v>
      </c>
      <c r="B58" s="88" t="s">
        <v>564</v>
      </c>
      <c r="C58" s="87">
        <f>SUM('3. sz.ovi kiad.'!I59)</f>
        <v>0</v>
      </c>
      <c r="D58" s="87">
        <f>SUM('3. sz.ovi kiad.'!J59)</f>
        <v>0</v>
      </c>
      <c r="E58" s="87">
        <f>SUM('3. sz.ovi kiad.'!K59)</f>
        <v>0</v>
      </c>
    </row>
    <row r="59" spans="1:5" ht="15">
      <c r="A59" s="40" t="s">
        <v>821</v>
      </c>
      <c r="B59" s="92" t="s">
        <v>565</v>
      </c>
      <c r="C59" s="87">
        <f>SUM('3. sz.ovi kiad.'!I60)</f>
        <v>0</v>
      </c>
      <c r="D59" s="87">
        <f>SUM('3. sz.ovi kiad.'!J60)</f>
        <v>0</v>
      </c>
      <c r="E59" s="87">
        <f>SUM('3. sz.ovi kiad.'!K60)</f>
        <v>0</v>
      </c>
    </row>
    <row r="60" spans="1:5" ht="15">
      <c r="A60" s="99" t="s">
        <v>860</v>
      </c>
      <c r="B60" s="88" t="s">
        <v>566</v>
      </c>
      <c r="C60" s="87">
        <f>SUM('3. sz.ovi kiad.'!I61)</f>
        <v>0</v>
      </c>
      <c r="D60" s="87">
        <f>SUM('3. sz.ovi kiad.'!J61)</f>
        <v>0</v>
      </c>
      <c r="E60" s="87">
        <f>SUM('3. sz.ovi kiad.'!K61)</f>
        <v>0</v>
      </c>
    </row>
    <row r="61" spans="1:5" ht="15">
      <c r="A61" s="99" t="s">
        <v>567</v>
      </c>
      <c r="B61" s="88" t="s">
        <v>568</v>
      </c>
      <c r="C61" s="87">
        <f>SUM('3. sz.ovi kiad.'!I62)</f>
        <v>0</v>
      </c>
      <c r="D61" s="87">
        <f>SUM('3. sz.ovi kiad.'!J62)</f>
        <v>0</v>
      </c>
      <c r="E61" s="87">
        <f>SUM('3. sz.ovi kiad.'!K62)</f>
        <v>0</v>
      </c>
    </row>
    <row r="62" spans="1:5" ht="15">
      <c r="A62" s="99" t="s">
        <v>569</v>
      </c>
      <c r="B62" s="88" t="s">
        <v>570</v>
      </c>
      <c r="C62" s="87">
        <f>SUM('3. sz.ovi kiad.'!I63)</f>
        <v>0</v>
      </c>
      <c r="D62" s="87">
        <f>SUM('3. sz.ovi kiad.'!J63)</f>
        <v>0</v>
      </c>
      <c r="E62" s="87">
        <f>SUM('3. sz.ovi kiad.'!K63)</f>
        <v>0</v>
      </c>
    </row>
    <row r="63" spans="1:5" ht="15">
      <c r="A63" s="99" t="s">
        <v>822</v>
      </c>
      <c r="B63" s="88" t="s">
        <v>571</v>
      </c>
      <c r="C63" s="87">
        <f>SUM('3. sz.ovi kiad.'!I64)</f>
        <v>0</v>
      </c>
      <c r="D63" s="87">
        <f>SUM('3. sz.ovi kiad.'!J64)</f>
        <v>0</v>
      </c>
      <c r="E63" s="87">
        <f>SUM('3. sz.ovi kiad.'!K64)</f>
        <v>0</v>
      </c>
    </row>
    <row r="64" spans="1:5" ht="15">
      <c r="A64" s="99" t="s">
        <v>861</v>
      </c>
      <c r="B64" s="88" t="s">
        <v>572</v>
      </c>
      <c r="C64" s="87">
        <f>SUM('3. sz.ovi kiad.'!I65)</f>
        <v>0</v>
      </c>
      <c r="D64" s="87">
        <f>SUM('3. sz.ovi kiad.'!J65)</f>
        <v>0</v>
      </c>
      <c r="E64" s="87">
        <f>SUM('3. sz.ovi kiad.'!K65)</f>
        <v>0</v>
      </c>
    </row>
    <row r="65" spans="1:5" ht="15">
      <c r="A65" s="99" t="s">
        <v>824</v>
      </c>
      <c r="B65" s="88" t="s">
        <v>573</v>
      </c>
      <c r="C65" s="87">
        <f>SUM('3. sz.ovi kiad.'!I66)</f>
        <v>0</v>
      </c>
      <c r="D65" s="87">
        <f>SUM('3. sz.ovi kiad.'!J66)</f>
        <v>0</v>
      </c>
      <c r="E65" s="87">
        <f>SUM('3. sz.ovi kiad.'!K66)</f>
        <v>0</v>
      </c>
    </row>
    <row r="66" spans="1:5" ht="15">
      <c r="A66" s="99" t="s">
        <v>862</v>
      </c>
      <c r="B66" s="88" t="s">
        <v>574</v>
      </c>
      <c r="C66" s="87">
        <f>SUM('3. sz.ovi kiad.'!I67)</f>
        <v>0</v>
      </c>
      <c r="D66" s="87">
        <f>SUM('3. sz.ovi kiad.'!J67)</f>
        <v>0</v>
      </c>
      <c r="E66" s="87">
        <f>SUM('3. sz.ovi kiad.'!K67)</f>
        <v>0</v>
      </c>
    </row>
    <row r="67" spans="1:5" ht="15">
      <c r="A67" s="99" t="s">
        <v>863</v>
      </c>
      <c r="B67" s="88" t="s">
        <v>575</v>
      </c>
      <c r="C67" s="87">
        <f>SUM('3. sz.ovi kiad.'!I68)</f>
        <v>0</v>
      </c>
      <c r="D67" s="87">
        <f>SUM('3. sz.ovi kiad.'!J68)</f>
        <v>0</v>
      </c>
      <c r="E67" s="87">
        <f>SUM('3. sz.ovi kiad.'!K68)</f>
        <v>0</v>
      </c>
    </row>
    <row r="68" spans="1:5" ht="15">
      <c r="A68" s="99" t="s">
        <v>576</v>
      </c>
      <c r="B68" s="88" t="s">
        <v>577</v>
      </c>
      <c r="C68" s="87">
        <f>SUM('3. sz.ovi kiad.'!I69)</f>
        <v>0</v>
      </c>
      <c r="D68" s="87">
        <f>SUM('3. sz.ovi kiad.'!J69)</f>
        <v>0</v>
      </c>
      <c r="E68" s="87">
        <f>SUM('3. sz.ovi kiad.'!K69)</f>
        <v>0</v>
      </c>
    </row>
    <row r="69" spans="1:5" ht="15">
      <c r="A69" s="101" t="s">
        <v>578</v>
      </c>
      <c r="B69" s="88" t="s">
        <v>579</v>
      </c>
      <c r="C69" s="87">
        <f>SUM('3. sz.ovi kiad.'!I70)</f>
        <v>0</v>
      </c>
      <c r="D69" s="87">
        <f>SUM('3. sz.ovi kiad.'!J70)</f>
        <v>0</v>
      </c>
      <c r="E69" s="87">
        <f>SUM('3. sz.ovi kiad.'!K70)</f>
        <v>0</v>
      </c>
    </row>
    <row r="70" spans="1:5" ht="15">
      <c r="A70" s="99" t="s">
        <v>864</v>
      </c>
      <c r="B70" s="88" t="s">
        <v>580</v>
      </c>
      <c r="C70" s="87">
        <f>SUM('3. sz.ovi kiad.'!I71)</f>
        <v>0</v>
      </c>
      <c r="D70" s="87">
        <f>SUM('3. sz.ovi kiad.'!J71)</f>
        <v>0</v>
      </c>
      <c r="E70" s="87">
        <f>SUM('3. sz.ovi kiad.'!K71)</f>
        <v>0</v>
      </c>
    </row>
    <row r="71" spans="1:5" ht="15">
      <c r="A71" s="99" t="s">
        <v>905</v>
      </c>
      <c r="B71" s="88" t="s">
        <v>581</v>
      </c>
      <c r="C71" s="87">
        <f>SUM('3. sz.ovi kiad.'!I72)</f>
        <v>0</v>
      </c>
      <c r="D71" s="87">
        <f>SUM('3. sz.ovi kiad.'!J72)</f>
        <v>0</v>
      </c>
      <c r="E71" s="87">
        <f>SUM('3. sz.ovi kiad.'!K72)</f>
        <v>0</v>
      </c>
    </row>
    <row r="72" spans="1:5" ht="15">
      <c r="A72" s="101" t="s">
        <v>166</v>
      </c>
      <c r="B72" s="88" t="s">
        <v>875</v>
      </c>
      <c r="C72" s="87">
        <f>SUM('3. sz.ovi kiad.'!I73)</f>
        <v>0</v>
      </c>
      <c r="D72" s="87">
        <f>SUM('3. sz.ovi kiad.'!J73)</f>
        <v>0</v>
      </c>
      <c r="E72" s="87">
        <f>SUM('3. sz.ovi kiad.'!K73)</f>
        <v>0</v>
      </c>
    </row>
    <row r="73" spans="1:5" ht="15">
      <c r="A73" s="101" t="s">
        <v>167</v>
      </c>
      <c r="B73" s="88" t="s">
        <v>875</v>
      </c>
      <c r="C73" s="87">
        <f>SUM('3. sz.ovi kiad.'!I74)</f>
        <v>0</v>
      </c>
      <c r="D73" s="87">
        <f>SUM('3. sz.ovi kiad.'!J74)</f>
        <v>0</v>
      </c>
      <c r="E73" s="87">
        <f>SUM('3. sz.ovi kiad.'!K74)</f>
        <v>0</v>
      </c>
    </row>
    <row r="74" spans="1:5" ht="15">
      <c r="A74" s="40" t="s">
        <v>827</v>
      </c>
      <c r="B74" s="92" t="s">
        <v>582</v>
      </c>
      <c r="C74" s="87">
        <f>SUM('3. sz.ovi kiad.'!I75)</f>
        <v>0</v>
      </c>
      <c r="D74" s="87">
        <f>SUM('3. sz.ovi kiad.'!J75)</f>
        <v>0</v>
      </c>
      <c r="E74" s="87">
        <f>SUM('3. sz.ovi kiad.'!K75)</f>
        <v>0</v>
      </c>
    </row>
    <row r="75" spans="1:5" ht="15">
      <c r="A75" s="62" t="s">
        <v>113</v>
      </c>
      <c r="B75" s="102"/>
      <c r="C75" s="430">
        <f>SUM('3. sz.ovi kiad.'!I76)</f>
        <v>0</v>
      </c>
      <c r="D75" s="430">
        <f>SUM('3. sz.ovi kiad.'!J76)</f>
        <v>0</v>
      </c>
      <c r="E75" s="430">
        <f>SUM('3. sz.ovi kiad.'!K76)</f>
        <v>0</v>
      </c>
    </row>
    <row r="76" spans="1:5" ht="15">
      <c r="A76" s="103" t="s">
        <v>583</v>
      </c>
      <c r="B76" s="88" t="s">
        <v>584</v>
      </c>
      <c r="C76" s="87">
        <f>SUM('3. sz.ovi kiad.'!I77)</f>
        <v>0</v>
      </c>
      <c r="D76" s="87">
        <f>SUM('3. sz.ovi kiad.'!J77)</f>
        <v>0</v>
      </c>
      <c r="E76" s="87">
        <f>SUM('3. sz.ovi kiad.'!K77)</f>
        <v>0</v>
      </c>
    </row>
    <row r="77" spans="1:5" ht="15">
      <c r="A77" s="103" t="s">
        <v>865</v>
      </c>
      <c r="B77" s="88" t="s">
        <v>585</v>
      </c>
      <c r="C77" s="87">
        <f>SUM('3. sz.ovi kiad.'!I78)</f>
        <v>0</v>
      </c>
      <c r="D77" s="87">
        <f>SUM('3. sz.ovi kiad.'!J78)</f>
        <v>0</v>
      </c>
      <c r="E77" s="87">
        <f>SUM('3. sz.ovi kiad.'!K78)</f>
        <v>0</v>
      </c>
    </row>
    <row r="78" spans="1:5" ht="15">
      <c r="A78" s="103" t="s">
        <v>586</v>
      </c>
      <c r="B78" s="88" t="s">
        <v>587</v>
      </c>
      <c r="C78" s="87">
        <f>SUM('3. sz.ovi kiad.'!I79)</f>
        <v>0</v>
      </c>
      <c r="D78" s="87">
        <f>SUM('3. sz.ovi kiad.'!J79)</f>
        <v>0</v>
      </c>
      <c r="E78" s="87">
        <f>SUM('3. sz.ovi kiad.'!K79)</f>
        <v>0</v>
      </c>
    </row>
    <row r="79" spans="1:5" ht="15">
      <c r="A79" s="103" t="s">
        <v>588</v>
      </c>
      <c r="B79" s="88" t="s">
        <v>589</v>
      </c>
      <c r="C79" s="87">
        <f>SUM('3. sz.ovi kiad.'!I80)</f>
        <v>2209450</v>
      </c>
      <c r="D79" s="87">
        <f>SUM('3. sz.ovi kiad.'!J80)</f>
        <v>1709450</v>
      </c>
      <c r="E79" s="87">
        <f>SUM('3. sz.ovi kiad.'!K80)</f>
        <v>1115036</v>
      </c>
    </row>
    <row r="80" spans="1:5" ht="15">
      <c r="A80" s="94" t="s">
        <v>590</v>
      </c>
      <c r="B80" s="88" t="s">
        <v>591</v>
      </c>
      <c r="C80" s="87">
        <f>SUM('3. sz.ovi kiad.'!I81)</f>
        <v>0</v>
      </c>
      <c r="D80" s="87">
        <f>SUM('3. sz.ovi kiad.'!J81)</f>
        <v>0</v>
      </c>
      <c r="E80" s="87">
        <f>SUM('3. sz.ovi kiad.'!K81)</f>
        <v>0</v>
      </c>
    </row>
    <row r="81" spans="1:5" ht="15">
      <c r="A81" s="94" t="s">
        <v>592</v>
      </c>
      <c r="B81" s="88" t="s">
        <v>593</v>
      </c>
      <c r="C81" s="87">
        <f>SUM('3. sz.ovi kiad.'!I82)</f>
        <v>0</v>
      </c>
      <c r="D81" s="87">
        <f>SUM('3. sz.ovi kiad.'!J82)</f>
        <v>0</v>
      </c>
      <c r="E81" s="87">
        <f>SUM('3. sz.ovi kiad.'!K82)</f>
        <v>0</v>
      </c>
    </row>
    <row r="82" spans="1:5" ht="15">
      <c r="A82" s="94" t="s">
        <v>594</v>
      </c>
      <c r="B82" s="88" t="s">
        <v>595</v>
      </c>
      <c r="C82" s="87">
        <f>SUM('3. sz.ovi kiad.'!I83)</f>
        <v>596550</v>
      </c>
      <c r="D82" s="87">
        <f>SUM('3. sz.ovi kiad.'!J83)</f>
        <v>96550</v>
      </c>
      <c r="E82" s="87">
        <f>SUM('3. sz.ovi kiad.'!K83)</f>
        <v>81015</v>
      </c>
    </row>
    <row r="83" spans="1:5" s="374" customFormat="1" ht="15">
      <c r="A83" s="104" t="s">
        <v>829</v>
      </c>
      <c r="B83" s="92" t="s">
        <v>596</v>
      </c>
      <c r="C83" s="96">
        <f>SUM('3. sz.ovi kiad.'!I84)</f>
        <v>2806000</v>
      </c>
      <c r="D83" s="96">
        <f>SUM('3. sz.ovi kiad.'!J84)</f>
        <v>1806000</v>
      </c>
      <c r="E83" s="96">
        <f>SUM('3. sz.ovi kiad.'!K84)</f>
        <v>1196051</v>
      </c>
    </row>
    <row r="84" spans="1:5" ht="15">
      <c r="A84" s="41" t="s">
        <v>597</v>
      </c>
      <c r="B84" s="88" t="s">
        <v>598</v>
      </c>
      <c r="C84" s="87">
        <f>SUM('3. sz.ovi kiad.'!I85)</f>
        <v>0</v>
      </c>
      <c r="D84" s="87">
        <f>SUM('3. sz.ovi kiad.'!J85)</f>
        <v>0</v>
      </c>
      <c r="E84" s="87">
        <f>SUM('3. sz.ovi kiad.'!K85)</f>
        <v>0</v>
      </c>
    </row>
    <row r="85" spans="1:5" ht="15">
      <c r="A85" s="41" t="s">
        <v>599</v>
      </c>
      <c r="B85" s="88" t="s">
        <v>600</v>
      </c>
      <c r="C85" s="87">
        <f>SUM('3. sz.ovi kiad.'!I86)</f>
        <v>0</v>
      </c>
      <c r="D85" s="87">
        <f>SUM('3. sz.ovi kiad.'!J86)</f>
        <v>0</v>
      </c>
      <c r="E85" s="87">
        <f>SUM('3. sz.ovi kiad.'!K86)</f>
        <v>0</v>
      </c>
    </row>
    <row r="86" spans="1:5" ht="15">
      <c r="A86" s="41" t="s">
        <v>601</v>
      </c>
      <c r="B86" s="88" t="s">
        <v>602</v>
      </c>
      <c r="C86" s="87">
        <f>SUM('3. sz.ovi kiad.'!I87)</f>
        <v>0</v>
      </c>
      <c r="D86" s="87">
        <f>SUM('3. sz.ovi kiad.'!J87)</f>
        <v>0</v>
      </c>
      <c r="E86" s="87">
        <f>SUM('3. sz.ovi kiad.'!K87)</f>
        <v>0</v>
      </c>
    </row>
    <row r="87" spans="1:5" ht="15">
      <c r="A87" s="41" t="s">
        <v>603</v>
      </c>
      <c r="B87" s="88" t="s">
        <v>604</v>
      </c>
      <c r="C87" s="87">
        <f>SUM('3. sz.ovi kiad.'!I88)</f>
        <v>0</v>
      </c>
      <c r="D87" s="87">
        <f>SUM('3. sz.ovi kiad.'!J88)</f>
        <v>0</v>
      </c>
      <c r="E87" s="87">
        <f>SUM('3. sz.ovi kiad.'!K88)</f>
        <v>0</v>
      </c>
    </row>
    <row r="88" spans="1:5" ht="15">
      <c r="A88" s="40" t="s">
        <v>830</v>
      </c>
      <c r="B88" s="92" t="s">
        <v>605</v>
      </c>
      <c r="C88" s="87">
        <f>SUM('3. sz.ovi kiad.'!I89)</f>
        <v>0</v>
      </c>
      <c r="D88" s="87">
        <f>SUM('3. sz.ovi kiad.'!J89)</f>
        <v>0</v>
      </c>
      <c r="E88" s="87">
        <f>SUM('3. sz.ovi kiad.'!K89)</f>
        <v>0</v>
      </c>
    </row>
    <row r="89" spans="1:5" ht="15">
      <c r="A89" s="41" t="s">
        <v>606</v>
      </c>
      <c r="B89" s="88" t="s">
        <v>607</v>
      </c>
      <c r="C89" s="87">
        <f>SUM('3. sz.ovi kiad.'!I90)</f>
        <v>0</v>
      </c>
      <c r="D89" s="87">
        <f>SUM('3. sz.ovi kiad.'!J90)</f>
        <v>0</v>
      </c>
      <c r="E89" s="87">
        <f>SUM('3. sz.ovi kiad.'!K90)</f>
        <v>0</v>
      </c>
    </row>
    <row r="90" spans="1:5" ht="15">
      <c r="A90" s="41" t="s">
        <v>866</v>
      </c>
      <c r="B90" s="88" t="s">
        <v>608</v>
      </c>
      <c r="C90" s="87">
        <f>SUM('3. sz.ovi kiad.'!I91)</f>
        <v>0</v>
      </c>
      <c r="D90" s="87">
        <f>SUM('3. sz.ovi kiad.'!J91)</f>
        <v>0</v>
      </c>
      <c r="E90" s="87">
        <f>SUM('3. sz.ovi kiad.'!K91)</f>
        <v>0</v>
      </c>
    </row>
    <row r="91" spans="1:5" ht="15">
      <c r="A91" s="41" t="s">
        <v>867</v>
      </c>
      <c r="B91" s="88" t="s">
        <v>609</v>
      </c>
      <c r="C91" s="87">
        <f>SUM('3. sz.ovi kiad.'!I92)</f>
        <v>0</v>
      </c>
      <c r="D91" s="87">
        <f>SUM('3. sz.ovi kiad.'!J92)</f>
        <v>0</v>
      </c>
      <c r="E91" s="87">
        <f>SUM('3. sz.ovi kiad.'!K92)</f>
        <v>0</v>
      </c>
    </row>
    <row r="92" spans="1:5" ht="15">
      <c r="A92" s="41" t="s">
        <v>868</v>
      </c>
      <c r="B92" s="88" t="s">
        <v>610</v>
      </c>
      <c r="C92" s="87">
        <f>SUM('3. sz.ovi kiad.'!I93)</f>
        <v>0</v>
      </c>
      <c r="D92" s="87">
        <f>SUM('3. sz.ovi kiad.'!J93)</f>
        <v>0</v>
      </c>
      <c r="E92" s="87">
        <f>SUM('3. sz.ovi kiad.'!K93)</f>
        <v>0</v>
      </c>
    </row>
    <row r="93" spans="1:5" ht="15">
      <c r="A93" s="41" t="s">
        <v>869</v>
      </c>
      <c r="B93" s="88" t="s">
        <v>611</v>
      </c>
      <c r="C93" s="87">
        <f>SUM('3. sz.ovi kiad.'!I94)</f>
        <v>0</v>
      </c>
      <c r="D93" s="87">
        <f>SUM('3. sz.ovi kiad.'!J94)</f>
        <v>0</v>
      </c>
      <c r="E93" s="87">
        <f>SUM('3. sz.ovi kiad.'!K94)</f>
        <v>0</v>
      </c>
    </row>
    <row r="94" spans="1:5" ht="15">
      <c r="A94" s="41" t="s">
        <v>870</v>
      </c>
      <c r="B94" s="88" t="s">
        <v>612</v>
      </c>
      <c r="C94" s="87">
        <f>SUM('3. sz.ovi kiad.'!I95)</f>
        <v>0</v>
      </c>
      <c r="D94" s="87">
        <f>SUM('3. sz.ovi kiad.'!J95)</f>
        <v>0</v>
      </c>
      <c r="E94" s="87">
        <f>SUM('3. sz.ovi kiad.'!K95)</f>
        <v>0</v>
      </c>
    </row>
    <row r="95" spans="1:5" ht="15">
      <c r="A95" s="41" t="s">
        <v>613</v>
      </c>
      <c r="B95" s="88" t="s">
        <v>614</v>
      </c>
      <c r="C95" s="87">
        <f>SUM('3. sz.ovi kiad.'!I96)</f>
        <v>0</v>
      </c>
      <c r="D95" s="87">
        <f>SUM('3. sz.ovi kiad.'!J96)</f>
        <v>0</v>
      </c>
      <c r="E95" s="87">
        <f>SUM('3. sz.ovi kiad.'!K96)</f>
        <v>0</v>
      </c>
    </row>
    <row r="96" spans="1:5" ht="15">
      <c r="A96" s="41" t="s">
        <v>871</v>
      </c>
      <c r="B96" s="88" t="s">
        <v>615</v>
      </c>
      <c r="C96" s="87">
        <f>SUM('3. sz.ovi kiad.'!I97)</f>
        <v>0</v>
      </c>
      <c r="D96" s="87">
        <f>SUM('3. sz.ovi kiad.'!J97)</f>
        <v>0</v>
      </c>
      <c r="E96" s="87">
        <f>SUM('3. sz.ovi kiad.'!K97)</f>
        <v>0</v>
      </c>
    </row>
    <row r="97" spans="1:5" ht="15">
      <c r="A97" s="40" t="s">
        <v>831</v>
      </c>
      <c r="B97" s="92" t="s">
        <v>616</v>
      </c>
      <c r="C97" s="87">
        <f>SUM('3. sz.ovi kiad.'!I98)</f>
        <v>0</v>
      </c>
      <c r="D97" s="87">
        <f>SUM('3. sz.ovi kiad.'!J98)</f>
        <v>0</v>
      </c>
      <c r="E97" s="87">
        <f>SUM('3. sz.ovi kiad.'!K98)</f>
        <v>0</v>
      </c>
    </row>
    <row r="98" spans="1:5" ht="15">
      <c r="A98" s="62" t="s">
        <v>112</v>
      </c>
      <c r="B98" s="102"/>
      <c r="C98" s="430">
        <f>SUM('3. sz.ovi kiad.'!I99)</f>
        <v>0</v>
      </c>
      <c r="D98" s="430">
        <f>SUM('3. sz.ovi kiad.'!J99)</f>
        <v>0</v>
      </c>
      <c r="E98" s="430">
        <f>SUM('3. sz.ovi kiad.'!K99)</f>
        <v>0</v>
      </c>
    </row>
    <row r="99" spans="1:5" s="374" customFormat="1" ht="15">
      <c r="A99" s="67" t="s">
        <v>4</v>
      </c>
      <c r="B99" s="68" t="s">
        <v>617</v>
      </c>
      <c r="C99" s="96">
        <f>SUM('3. sz.ovi kiad.'!I100)</f>
        <v>173276200</v>
      </c>
      <c r="D99" s="96">
        <f>SUM('3. sz.ovi kiad.'!J100)</f>
        <v>190276200</v>
      </c>
      <c r="E99" s="96">
        <f>SUM('3. sz.ovi kiad.'!K100)</f>
        <v>182549716</v>
      </c>
    </row>
    <row r="100" spans="1:24" ht="15">
      <c r="A100" s="41" t="s">
        <v>872</v>
      </c>
      <c r="B100" s="90" t="s">
        <v>618</v>
      </c>
      <c r="C100" s="87">
        <f>SUM('3. sz.ovi kiad.'!I101)</f>
        <v>0</v>
      </c>
      <c r="D100" s="87">
        <f>SUM('3. sz.ovi kiad.'!J101)</f>
        <v>0</v>
      </c>
      <c r="E100" s="87">
        <f>SUM('3. sz.ovi kiad.'!K101)</f>
        <v>0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6"/>
      <c r="X100" s="106"/>
    </row>
    <row r="101" spans="1:24" ht="15">
      <c r="A101" s="41" t="s">
        <v>621</v>
      </c>
      <c r="B101" s="90" t="s">
        <v>622</v>
      </c>
      <c r="C101" s="87">
        <f>SUM('3. sz.ovi kiad.'!I102)</f>
        <v>0</v>
      </c>
      <c r="D101" s="87">
        <f>SUM('3. sz.ovi kiad.'!J102)</f>
        <v>0</v>
      </c>
      <c r="E101" s="87">
        <f>SUM('3. sz.ovi kiad.'!K102)</f>
        <v>0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6"/>
      <c r="X101" s="106"/>
    </row>
    <row r="102" spans="1:24" ht="15">
      <c r="A102" s="41" t="s">
        <v>873</v>
      </c>
      <c r="B102" s="90" t="s">
        <v>623</v>
      </c>
      <c r="C102" s="87">
        <f>SUM('3. sz.ovi kiad.'!I103)</f>
        <v>0</v>
      </c>
      <c r="D102" s="87">
        <f>SUM('3. sz.ovi kiad.'!J103)</f>
        <v>0</v>
      </c>
      <c r="E102" s="87">
        <f>SUM('3. sz.ovi kiad.'!K103)</f>
        <v>0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6"/>
      <c r="X102" s="106"/>
    </row>
    <row r="103" spans="1:24" ht="15">
      <c r="A103" s="40" t="s">
        <v>836</v>
      </c>
      <c r="B103" s="95" t="s">
        <v>625</v>
      </c>
      <c r="C103" s="87">
        <f>SUM('3. sz.ovi kiad.'!I104)</f>
        <v>0</v>
      </c>
      <c r="D103" s="87">
        <f>SUM('3. sz.ovi kiad.'!J104)</f>
        <v>0</v>
      </c>
      <c r="E103" s="87">
        <f>SUM('3. sz.ovi kiad.'!K104)</f>
        <v>0</v>
      </c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6"/>
      <c r="X103" s="106"/>
    </row>
    <row r="104" spans="1:24" ht="15">
      <c r="A104" s="108" t="s">
        <v>874</v>
      </c>
      <c r="B104" s="90" t="s">
        <v>626</v>
      </c>
      <c r="C104" s="87">
        <f>SUM('3. sz.ovi kiad.'!I105)</f>
        <v>0</v>
      </c>
      <c r="D104" s="87">
        <f>SUM('3. sz.ovi kiad.'!J105)</f>
        <v>0</v>
      </c>
      <c r="E104" s="87">
        <f>SUM('3. sz.ovi kiad.'!K105)</f>
        <v>0</v>
      </c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6"/>
      <c r="X104" s="106"/>
    </row>
    <row r="105" spans="1:24" ht="15">
      <c r="A105" s="108" t="s">
        <v>842</v>
      </c>
      <c r="B105" s="90" t="s">
        <v>629</v>
      </c>
      <c r="C105" s="87">
        <f>SUM('3. sz.ovi kiad.'!I106)</f>
        <v>0</v>
      </c>
      <c r="D105" s="87">
        <f>SUM('3. sz.ovi kiad.'!J106)</f>
        <v>0</v>
      </c>
      <c r="E105" s="87">
        <f>SUM('3. sz.ovi kiad.'!K106)</f>
        <v>0</v>
      </c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6"/>
      <c r="X105" s="106"/>
    </row>
    <row r="106" spans="1:24" ht="15">
      <c r="A106" s="41" t="s">
        <v>630</v>
      </c>
      <c r="B106" s="90" t="s">
        <v>631</v>
      </c>
      <c r="C106" s="87">
        <f>SUM('3. sz.ovi kiad.'!I107)</f>
        <v>0</v>
      </c>
      <c r="D106" s="87">
        <f>SUM('3. sz.ovi kiad.'!J107)</f>
        <v>0</v>
      </c>
      <c r="E106" s="87">
        <f>SUM('3. sz.ovi kiad.'!K107)</f>
        <v>0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6"/>
      <c r="X106" s="106"/>
    </row>
    <row r="107" spans="1:24" ht="15">
      <c r="A107" s="41" t="s">
        <v>0</v>
      </c>
      <c r="B107" s="90" t="s">
        <v>632</v>
      </c>
      <c r="C107" s="87">
        <f>SUM('3. sz.ovi kiad.'!I108)</f>
        <v>0</v>
      </c>
      <c r="D107" s="87">
        <f>SUM('3. sz.ovi kiad.'!J108)</f>
        <v>0</v>
      </c>
      <c r="E107" s="87">
        <f>SUM('3. sz.ovi kiad.'!K108)</f>
        <v>0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6"/>
      <c r="X107" s="106"/>
    </row>
    <row r="108" spans="1:24" ht="15">
      <c r="A108" s="110" t="s">
        <v>839</v>
      </c>
      <c r="B108" s="95" t="s">
        <v>633</v>
      </c>
      <c r="C108" s="87">
        <f>SUM('3. sz.ovi kiad.'!I109)</f>
        <v>0</v>
      </c>
      <c r="D108" s="87">
        <f>SUM('3. sz.ovi kiad.'!J109)</f>
        <v>0</v>
      </c>
      <c r="E108" s="87">
        <f>SUM('3. sz.ovi kiad.'!K109)</f>
        <v>0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06"/>
      <c r="X108" s="106"/>
    </row>
    <row r="109" spans="1:24" ht="15">
      <c r="A109" s="108" t="s">
        <v>634</v>
      </c>
      <c r="B109" s="90" t="s">
        <v>635</v>
      </c>
      <c r="C109" s="87">
        <f>SUM('3. sz.ovi kiad.'!I110)</f>
        <v>0</v>
      </c>
      <c r="D109" s="87">
        <f>SUM('3. sz.ovi kiad.'!J110)</f>
        <v>0</v>
      </c>
      <c r="E109" s="87">
        <f>SUM('3. sz.ovi kiad.'!K110)</f>
        <v>0</v>
      </c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6"/>
      <c r="X109" s="106"/>
    </row>
    <row r="110" spans="1:24" ht="15">
      <c r="A110" s="108" t="s">
        <v>636</v>
      </c>
      <c r="B110" s="90" t="s">
        <v>637</v>
      </c>
      <c r="C110" s="87">
        <f>SUM('3. sz.ovi kiad.'!I111)</f>
        <v>0</v>
      </c>
      <c r="D110" s="87">
        <f>SUM('3. sz.ovi kiad.'!J111)</f>
        <v>0</v>
      </c>
      <c r="E110" s="87">
        <f>SUM('3. sz.ovi kiad.'!K111)</f>
        <v>0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6"/>
      <c r="X110" s="106"/>
    </row>
    <row r="111" spans="1:24" ht="15">
      <c r="A111" s="110" t="s">
        <v>638</v>
      </c>
      <c r="B111" s="95" t="s">
        <v>639</v>
      </c>
      <c r="C111" s="87">
        <f>SUM('3. sz.ovi kiad.'!I112)</f>
        <v>0</v>
      </c>
      <c r="D111" s="87">
        <f>SUM('3. sz.ovi kiad.'!J112)</f>
        <v>0</v>
      </c>
      <c r="E111" s="87">
        <f>SUM('3. sz.ovi kiad.'!K112)</f>
        <v>0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6"/>
      <c r="X111" s="106"/>
    </row>
    <row r="112" spans="1:24" ht="15">
      <c r="A112" s="108" t="s">
        <v>640</v>
      </c>
      <c r="B112" s="90" t="s">
        <v>641</v>
      </c>
      <c r="C112" s="87">
        <f>SUM('3. sz.ovi kiad.'!I113)</f>
        <v>0</v>
      </c>
      <c r="D112" s="87">
        <f>SUM('3. sz.ovi kiad.'!J113)</f>
        <v>0</v>
      </c>
      <c r="E112" s="87">
        <f>SUM('3. sz.ovi kiad.'!K113)</f>
        <v>0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6"/>
      <c r="X112" s="106"/>
    </row>
    <row r="113" spans="1:24" ht="15">
      <c r="A113" s="108" t="s">
        <v>642</v>
      </c>
      <c r="B113" s="90" t="s">
        <v>643</v>
      </c>
      <c r="C113" s="87">
        <f>SUM('3. sz.ovi kiad.'!I114)</f>
        <v>0</v>
      </c>
      <c r="D113" s="87">
        <f>SUM('3. sz.ovi kiad.'!J114)</f>
        <v>0</v>
      </c>
      <c r="E113" s="87">
        <f>SUM('3. sz.ovi kiad.'!K114)</f>
        <v>0</v>
      </c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6"/>
      <c r="X113" s="106"/>
    </row>
    <row r="114" spans="1:24" ht="15">
      <c r="A114" s="108" t="s">
        <v>644</v>
      </c>
      <c r="B114" s="90" t="s">
        <v>645</v>
      </c>
      <c r="C114" s="87">
        <f>SUM('3. sz.ovi kiad.'!I115)</f>
        <v>0</v>
      </c>
      <c r="D114" s="87">
        <f>SUM('3. sz.ovi kiad.'!J115)</f>
        <v>0</v>
      </c>
      <c r="E114" s="87">
        <f>SUM('3. sz.ovi kiad.'!K115)</f>
        <v>0</v>
      </c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6"/>
      <c r="X114" s="106"/>
    </row>
    <row r="115" spans="1:24" ht="15">
      <c r="A115" s="110" t="s">
        <v>840</v>
      </c>
      <c r="B115" s="95" t="s">
        <v>646</v>
      </c>
      <c r="C115" s="87">
        <f>SUM('3. sz.ovi kiad.'!I116)</f>
        <v>0</v>
      </c>
      <c r="D115" s="87">
        <f>SUM('3. sz.ovi kiad.'!J116)</f>
        <v>0</v>
      </c>
      <c r="E115" s="87">
        <f>SUM('3. sz.ovi kiad.'!K116)</f>
        <v>0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06"/>
      <c r="X115" s="106"/>
    </row>
    <row r="116" spans="1:24" ht="15">
      <c r="A116" s="108" t="s">
        <v>647</v>
      </c>
      <c r="B116" s="90" t="s">
        <v>648</v>
      </c>
      <c r="C116" s="87">
        <f>SUM('3. sz.ovi kiad.'!I117)</f>
        <v>0</v>
      </c>
      <c r="D116" s="87">
        <f>SUM('3. sz.ovi kiad.'!J117)</f>
        <v>0</v>
      </c>
      <c r="E116" s="87">
        <f>SUM('3. sz.ovi kiad.'!K117)</f>
        <v>0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6"/>
      <c r="X116" s="106"/>
    </row>
    <row r="117" spans="1:24" ht="15">
      <c r="A117" s="41" t="s">
        <v>649</v>
      </c>
      <c r="B117" s="90" t="s">
        <v>650</v>
      </c>
      <c r="C117" s="87">
        <f>SUM('3. sz.ovi kiad.'!I118)</f>
        <v>0</v>
      </c>
      <c r="D117" s="87">
        <f>SUM('3. sz.ovi kiad.'!J118)</f>
        <v>0</v>
      </c>
      <c r="E117" s="87">
        <f>SUM('3. sz.ovi kiad.'!K118)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6"/>
      <c r="X117" s="106"/>
    </row>
    <row r="118" spans="1:24" ht="15">
      <c r="A118" s="108" t="s">
        <v>1</v>
      </c>
      <c r="B118" s="90" t="s">
        <v>651</v>
      </c>
      <c r="C118" s="87">
        <f>SUM('3. sz.ovi kiad.'!I119)</f>
        <v>0</v>
      </c>
      <c r="D118" s="87">
        <f>SUM('3. sz.ovi kiad.'!J119)</f>
        <v>0</v>
      </c>
      <c r="E118" s="87">
        <f>SUM('3. sz.ovi kiad.'!K119)</f>
        <v>0</v>
      </c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6"/>
      <c r="X118" s="106"/>
    </row>
    <row r="119" spans="1:24" ht="15">
      <c r="A119" s="108" t="s">
        <v>845</v>
      </c>
      <c r="B119" s="90" t="s">
        <v>652</v>
      </c>
      <c r="C119" s="87">
        <f>SUM('3. sz.ovi kiad.'!I120)</f>
        <v>0</v>
      </c>
      <c r="D119" s="87">
        <f>SUM('3. sz.ovi kiad.'!J120)</f>
        <v>0</v>
      </c>
      <c r="E119" s="87">
        <f>SUM('3. sz.ovi kiad.'!K120)</f>
        <v>0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6"/>
      <c r="X119" s="106"/>
    </row>
    <row r="120" spans="1:24" ht="15">
      <c r="A120" s="110" t="s">
        <v>846</v>
      </c>
      <c r="B120" s="95" t="s">
        <v>656</v>
      </c>
      <c r="C120" s="87">
        <f>SUM('3. sz.ovi kiad.'!I121)</f>
        <v>0</v>
      </c>
      <c r="D120" s="87">
        <f>SUM('3. sz.ovi kiad.'!J121)</f>
        <v>0</v>
      </c>
      <c r="E120" s="87">
        <f>SUM('3. sz.ovi kiad.'!K121)</f>
        <v>0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06"/>
      <c r="X120" s="106"/>
    </row>
    <row r="121" spans="1:24" ht="15">
      <c r="A121" s="41" t="s">
        <v>657</v>
      </c>
      <c r="B121" s="90" t="s">
        <v>658</v>
      </c>
      <c r="C121" s="87">
        <f>SUM('3. sz.ovi kiad.'!I122)</f>
        <v>0</v>
      </c>
      <c r="D121" s="87">
        <f>SUM('3. sz.ovi kiad.'!J122)</f>
        <v>0</v>
      </c>
      <c r="E121" s="87">
        <f>SUM('3. sz.ovi kiad.'!K122)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6"/>
      <c r="X121" s="106"/>
    </row>
    <row r="122" spans="1:24" ht="15">
      <c r="A122" s="431" t="s">
        <v>5</v>
      </c>
      <c r="B122" s="432" t="s">
        <v>659</v>
      </c>
      <c r="C122" s="433">
        <f>SUM('3. sz.ovi kiad.'!I123)</f>
        <v>0</v>
      </c>
      <c r="D122" s="433">
        <f>SUM('3. sz.ovi kiad.'!J123)</f>
        <v>0</v>
      </c>
      <c r="E122" s="433">
        <f>SUM('3. sz.ovi kiad.'!K123)</f>
        <v>0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06"/>
      <c r="X122" s="106"/>
    </row>
    <row r="123" spans="1:24" s="374" customFormat="1" ht="15">
      <c r="A123" s="434" t="s">
        <v>41</v>
      </c>
      <c r="B123" s="434"/>
      <c r="C123" s="435">
        <f>C99+C122</f>
        <v>173276200</v>
      </c>
      <c r="D123" s="435">
        <f>SUM('3. sz.ovi kiad.'!J124)</f>
        <v>190276200</v>
      </c>
      <c r="E123" s="435">
        <f>SUM('3. sz.ovi kiad.'!K124)</f>
        <v>182549716</v>
      </c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</row>
    <row r="124" spans="2:24" ht="1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</row>
    <row r="125" spans="2:24" ht="15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</row>
    <row r="126" spans="2:24" ht="15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</row>
    <row r="127" spans="2:24" ht="15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</row>
    <row r="128" spans="2:24" ht="1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</row>
    <row r="129" spans="2:24" ht="1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</row>
    <row r="130" spans="2:24" ht="1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</row>
    <row r="131" spans="2:24" ht="15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</row>
    <row r="132" spans="2:24" ht="15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</row>
    <row r="133" spans="2:24" ht="15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</row>
    <row r="134" spans="2:24" ht="15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</row>
    <row r="135" spans="2:24" ht="15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</row>
    <row r="136" spans="2:24" ht="15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</row>
    <row r="137" spans="2:24" ht="15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</row>
    <row r="138" spans="2:24" ht="1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</row>
    <row r="139" spans="2:24" ht="15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</row>
    <row r="140" spans="2:24" ht="15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</row>
    <row r="141" spans="2:24" ht="15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</row>
    <row r="142" spans="2:24" ht="15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</row>
    <row r="143" spans="2:24" ht="15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</row>
    <row r="144" spans="2:24" ht="15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</row>
    <row r="145" spans="2:24" ht="15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</row>
    <row r="146" spans="2:24" ht="15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</row>
    <row r="147" spans="2:24" ht="1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</row>
    <row r="148" spans="2:24" ht="15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</row>
    <row r="149" spans="2:24" ht="1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</row>
    <row r="150" spans="2:24" ht="15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</row>
    <row r="151" spans="2:24" ht="1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</row>
    <row r="152" spans="2:24" ht="1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</row>
    <row r="153" spans="2:24" ht="1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</row>
    <row r="154" spans="2:24" ht="1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</row>
    <row r="155" spans="2:24" ht="15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</row>
    <row r="156" spans="2:24" ht="15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</row>
    <row r="157" spans="2:24" ht="15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2:24" ht="1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</row>
    <row r="159" spans="2:24" ht="15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</row>
    <row r="160" spans="2:24" ht="1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</row>
    <row r="161" spans="2:24" ht="15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</row>
    <row r="162" spans="2:24" ht="15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</row>
    <row r="163" spans="2:24" ht="15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</row>
    <row r="164" spans="2:24" ht="1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</row>
    <row r="165" spans="2:24" ht="15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</row>
    <row r="166" spans="2:24" ht="15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</row>
    <row r="167" spans="2:24" ht="15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</row>
    <row r="168" spans="2:24" ht="15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</row>
    <row r="169" spans="2:24" ht="1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</row>
    <row r="170" spans="2:24" ht="1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</row>
    <row r="171" spans="2:24" ht="1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</row>
    <row r="172" spans="2:24" ht="15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72"/>
  <sheetViews>
    <sheetView zoomScalePageLayoutView="0" workbookViewId="0" topLeftCell="A108">
      <selection activeCell="E123" sqref="E123"/>
    </sheetView>
  </sheetViews>
  <sheetFormatPr defaultColWidth="9.140625" defaultRowHeight="15"/>
  <cols>
    <col min="1" max="1" width="105.140625" style="44" customWidth="1"/>
    <col min="2" max="2" width="9.140625" style="44" customWidth="1"/>
    <col min="3" max="3" width="17.140625" style="44" customWidth="1"/>
    <col min="4" max="4" width="16.8515625" style="44" customWidth="1"/>
    <col min="5" max="5" width="15.57421875" style="44" customWidth="1"/>
    <col min="6" max="6" width="9.140625" style="44" customWidth="1"/>
    <col min="7" max="7" width="10.8515625" style="44" bestFit="1" customWidth="1"/>
    <col min="8" max="16384" width="9.140625" style="44" customWidth="1"/>
  </cols>
  <sheetData>
    <row r="1" spans="1:11" ht="20.25" customHeight="1">
      <c r="A1" s="465" t="s">
        <v>939</v>
      </c>
      <c r="B1" s="466"/>
      <c r="C1" s="466"/>
      <c r="D1" s="466"/>
      <c r="E1" s="466"/>
      <c r="F1" s="30"/>
      <c r="G1" s="30"/>
      <c r="H1" s="30"/>
      <c r="I1" s="30"/>
      <c r="J1" s="30"/>
      <c r="K1" s="202"/>
    </row>
    <row r="2" spans="1:5" ht="19.5" customHeight="1">
      <c r="A2" s="469" t="s">
        <v>900</v>
      </c>
      <c r="B2" s="466"/>
      <c r="C2" s="466"/>
      <c r="D2" s="466"/>
      <c r="E2" s="466"/>
    </row>
    <row r="3" spans="1:4" ht="14.25">
      <c r="A3" s="171"/>
      <c r="D3" s="44" t="s">
        <v>225</v>
      </c>
    </row>
    <row r="4" ht="14.25">
      <c r="A4" s="46" t="s">
        <v>185</v>
      </c>
    </row>
    <row r="5" spans="1:5" ht="28.5">
      <c r="A5" s="211" t="s">
        <v>480</v>
      </c>
      <c r="B5" s="172" t="s">
        <v>481</v>
      </c>
      <c r="C5" s="172" t="s">
        <v>201</v>
      </c>
      <c r="D5" s="172" t="s">
        <v>267</v>
      </c>
      <c r="E5" s="173" t="s">
        <v>268</v>
      </c>
    </row>
    <row r="6" spans="1:5" ht="14.25">
      <c r="A6" s="174" t="s">
        <v>482</v>
      </c>
      <c r="B6" s="175" t="s">
        <v>483</v>
      </c>
      <c r="C6" s="48">
        <f>SUM('5.sz.önk.egysz.kiad.'!C6+'6.sz.hiv.egysz.kiad.'!C6+'7.sz.ovi egysz.kiad.'!C6)</f>
        <v>215404560</v>
      </c>
      <c r="D6" s="48">
        <f>SUM('5.sz.önk.egysz.kiad.'!D6+'6.sz.hiv.egysz.kiad.'!D6+'7.sz.ovi egysz.kiad.'!D6)</f>
        <v>201687936</v>
      </c>
      <c r="E6" s="48">
        <f>SUM('5.sz.önk.egysz.kiad.'!E6+'6.sz.hiv.egysz.kiad.'!E6+'7.sz.ovi egysz.kiad.'!E6)</f>
        <v>197872861</v>
      </c>
    </row>
    <row r="7" spans="1:5" ht="14.25">
      <c r="A7" s="174" t="s">
        <v>484</v>
      </c>
      <c r="B7" s="176" t="s">
        <v>485</v>
      </c>
      <c r="C7" s="48">
        <f>SUM('5.sz.önk.egysz.kiad.'!C7+'6.sz.hiv.egysz.kiad.'!C7+'7.sz.ovi egysz.kiad.'!C7)</f>
        <v>0</v>
      </c>
      <c r="D7" s="48">
        <f>SUM('5.sz.önk.egysz.kiad.'!D7+'6.sz.hiv.egysz.kiad.'!D7+'7.sz.ovi egysz.kiad.'!D7)</f>
        <v>0</v>
      </c>
      <c r="E7" s="48">
        <f>SUM('5.sz.önk.egysz.kiad.'!E7+'6.sz.hiv.egysz.kiad.'!E7+'7.sz.ovi egysz.kiad.'!E7)</f>
        <v>0</v>
      </c>
    </row>
    <row r="8" spans="1:5" ht="14.25">
      <c r="A8" s="174" t="s">
        <v>486</v>
      </c>
      <c r="B8" s="176" t="s">
        <v>487</v>
      </c>
      <c r="C8" s="48">
        <f>SUM('5.sz.önk.egysz.kiad.'!C8+'6.sz.hiv.egysz.kiad.'!C8+'7.sz.ovi egysz.kiad.'!C8)</f>
        <v>3100000</v>
      </c>
      <c r="D8" s="48">
        <f>SUM('5.sz.önk.egysz.kiad.'!D8+'6.sz.hiv.egysz.kiad.'!D8+'7.sz.ovi egysz.kiad.'!D8)</f>
        <v>12950000</v>
      </c>
      <c r="E8" s="48">
        <f>SUM('5.sz.önk.egysz.kiad.'!E8+'6.sz.hiv.egysz.kiad.'!E8+'7.sz.ovi egysz.kiad.'!E8)</f>
        <v>12835584</v>
      </c>
    </row>
    <row r="9" spans="1:5" ht="14.25">
      <c r="A9" s="177" t="s">
        <v>488</v>
      </c>
      <c r="B9" s="176" t="s">
        <v>489</v>
      </c>
      <c r="C9" s="48">
        <f>SUM('5.sz.önk.egysz.kiad.'!C9+'6.sz.hiv.egysz.kiad.'!C9+'7.sz.ovi egysz.kiad.'!C9)</f>
        <v>1770000</v>
      </c>
      <c r="D9" s="48">
        <f>SUM('5.sz.önk.egysz.kiad.'!D9+'6.sz.hiv.egysz.kiad.'!D9+'7.sz.ovi egysz.kiad.'!D9)</f>
        <v>3670000</v>
      </c>
      <c r="E9" s="48">
        <f>SUM('5.sz.önk.egysz.kiad.'!E9+'6.sz.hiv.egysz.kiad.'!E9+'7.sz.ovi egysz.kiad.'!E9)</f>
        <v>3474644</v>
      </c>
    </row>
    <row r="10" spans="1:5" ht="14.25">
      <c r="A10" s="177" t="s">
        <v>490</v>
      </c>
      <c r="B10" s="176" t="s">
        <v>491</v>
      </c>
      <c r="C10" s="48">
        <f>SUM('5.sz.önk.egysz.kiad.'!C10+'6.sz.hiv.egysz.kiad.'!C10+'7.sz.ovi egysz.kiad.'!C10)</f>
        <v>0</v>
      </c>
      <c r="D10" s="48">
        <f>SUM('5.sz.önk.egysz.kiad.'!D10+'6.sz.hiv.egysz.kiad.'!D10+'7.sz.ovi egysz.kiad.'!D10)</f>
        <v>0</v>
      </c>
      <c r="E10" s="48">
        <f>SUM('5.sz.önk.egysz.kiad.'!E10+'6.sz.hiv.egysz.kiad.'!E10+'7.sz.ovi egysz.kiad.'!E10)</f>
        <v>0</v>
      </c>
    </row>
    <row r="11" spans="1:5" ht="14.25">
      <c r="A11" s="177" t="s">
        <v>492</v>
      </c>
      <c r="B11" s="176" t="s">
        <v>493</v>
      </c>
      <c r="C11" s="48">
        <f>SUM('5.sz.önk.egysz.kiad.'!C11+'6.sz.hiv.egysz.kiad.'!C11+'7.sz.ovi egysz.kiad.'!C11)</f>
        <v>706000</v>
      </c>
      <c r="D11" s="48">
        <f>SUM('5.sz.önk.egysz.kiad.'!D11+'6.sz.hiv.egysz.kiad.'!D11+'7.sz.ovi egysz.kiad.'!D11)</f>
        <v>3906000</v>
      </c>
      <c r="E11" s="48">
        <f>SUM('5.sz.önk.egysz.kiad.'!E11+'6.sz.hiv.egysz.kiad.'!E11+'7.sz.ovi egysz.kiad.'!E11)</f>
        <v>3802393</v>
      </c>
    </row>
    <row r="12" spans="1:5" ht="14.25">
      <c r="A12" s="177" t="s">
        <v>494</v>
      </c>
      <c r="B12" s="176" t="s">
        <v>495</v>
      </c>
      <c r="C12" s="48">
        <f>SUM('5.sz.önk.egysz.kiad.'!C12+'6.sz.hiv.egysz.kiad.'!C12+'7.sz.ovi egysz.kiad.'!C12)</f>
        <v>13277448</v>
      </c>
      <c r="D12" s="48">
        <f>SUM('5.sz.önk.egysz.kiad.'!D12+'6.sz.hiv.egysz.kiad.'!D12+'7.sz.ovi egysz.kiad.'!D12)</f>
        <v>13837448</v>
      </c>
      <c r="E12" s="48">
        <f>SUM('5.sz.önk.egysz.kiad.'!E12+'6.sz.hiv.egysz.kiad.'!E12+'7.sz.ovi egysz.kiad.'!E12)</f>
        <v>13320454</v>
      </c>
    </row>
    <row r="13" spans="1:5" ht="14.25">
      <c r="A13" s="177" t="s">
        <v>496</v>
      </c>
      <c r="B13" s="176" t="s">
        <v>497</v>
      </c>
      <c r="C13" s="48">
        <f>SUM('5.sz.önk.egysz.kiad.'!C13+'6.sz.hiv.egysz.kiad.'!C13+'7.sz.ovi egysz.kiad.'!C13)</f>
        <v>150000</v>
      </c>
      <c r="D13" s="48">
        <f>SUM('5.sz.önk.egysz.kiad.'!D13+'6.sz.hiv.egysz.kiad.'!D13+'7.sz.ovi egysz.kiad.'!D13)</f>
        <v>250000</v>
      </c>
      <c r="E13" s="48">
        <f>SUM('5.sz.önk.egysz.kiad.'!E13+'6.sz.hiv.egysz.kiad.'!E13+'7.sz.ovi egysz.kiad.'!E13)</f>
        <v>241148</v>
      </c>
    </row>
    <row r="14" spans="1:5" ht="14.25">
      <c r="A14" s="178" t="s">
        <v>498</v>
      </c>
      <c r="B14" s="176" t="s">
        <v>499</v>
      </c>
      <c r="C14" s="48">
        <f>SUM('5.sz.önk.egysz.kiad.'!C14+'6.sz.hiv.egysz.kiad.'!C14+'7.sz.ovi egysz.kiad.'!C14)</f>
        <v>1350000</v>
      </c>
      <c r="D14" s="48">
        <f>SUM('5.sz.önk.egysz.kiad.'!D14+'6.sz.hiv.egysz.kiad.'!D14+'7.sz.ovi egysz.kiad.'!D14)</f>
        <v>1740000</v>
      </c>
      <c r="E14" s="48">
        <f>SUM('5.sz.önk.egysz.kiad.'!E14+'6.sz.hiv.egysz.kiad.'!E14+'7.sz.ovi egysz.kiad.'!E14)</f>
        <v>1594166</v>
      </c>
    </row>
    <row r="15" spans="1:5" ht="14.25">
      <c r="A15" s="178" t="s">
        <v>500</v>
      </c>
      <c r="B15" s="176" t="s">
        <v>501</v>
      </c>
      <c r="C15" s="48">
        <f>SUM('5.sz.önk.egysz.kiad.'!C15+'6.sz.hiv.egysz.kiad.'!C15+'7.sz.ovi egysz.kiad.'!C15)</f>
        <v>2880000</v>
      </c>
      <c r="D15" s="48">
        <f>SUM('5.sz.önk.egysz.kiad.'!D15+'6.sz.hiv.egysz.kiad.'!D15+'7.sz.ovi egysz.kiad.'!D15)</f>
        <v>280000</v>
      </c>
      <c r="E15" s="48">
        <f>SUM('5.sz.önk.egysz.kiad.'!E15+'6.sz.hiv.egysz.kiad.'!E15+'7.sz.ovi egysz.kiad.'!E15)</f>
        <v>190749</v>
      </c>
    </row>
    <row r="16" spans="1:5" ht="14.25">
      <c r="A16" s="178" t="s">
        <v>502</v>
      </c>
      <c r="B16" s="176" t="s">
        <v>503</v>
      </c>
      <c r="C16" s="48">
        <f>SUM('5.sz.önk.egysz.kiad.'!C16+'6.sz.hiv.egysz.kiad.'!C16+'7.sz.ovi egysz.kiad.'!C16)</f>
        <v>0</v>
      </c>
      <c r="D16" s="48">
        <f>SUM('5.sz.önk.egysz.kiad.'!D16+'6.sz.hiv.egysz.kiad.'!D16+'7.sz.ovi egysz.kiad.'!D16)</f>
        <v>0</v>
      </c>
      <c r="E16" s="48">
        <f>SUM('5.sz.önk.egysz.kiad.'!E16+'6.sz.hiv.egysz.kiad.'!E16+'7.sz.ovi egysz.kiad.'!E16)</f>
        <v>0</v>
      </c>
    </row>
    <row r="17" spans="1:5" ht="14.25">
      <c r="A17" s="178" t="s">
        <v>504</v>
      </c>
      <c r="B17" s="176" t="s">
        <v>505</v>
      </c>
      <c r="C17" s="48">
        <f>SUM('5.sz.önk.egysz.kiad.'!C17+'6.sz.hiv.egysz.kiad.'!C17+'7.sz.ovi egysz.kiad.'!C17)</f>
        <v>0</v>
      </c>
      <c r="D17" s="48">
        <f>SUM('5.sz.önk.egysz.kiad.'!D17+'6.sz.hiv.egysz.kiad.'!D17+'7.sz.ovi egysz.kiad.'!D17)</f>
        <v>0</v>
      </c>
      <c r="E17" s="48">
        <f>SUM('5.sz.önk.egysz.kiad.'!E17+'6.sz.hiv.egysz.kiad.'!E17+'7.sz.ovi egysz.kiad.'!E17)</f>
        <v>0</v>
      </c>
    </row>
    <row r="18" spans="1:5" ht="14.25">
      <c r="A18" s="178" t="s">
        <v>847</v>
      </c>
      <c r="B18" s="176" t="s">
        <v>506</v>
      </c>
      <c r="C18" s="48">
        <f>SUM('5.sz.önk.egysz.kiad.'!C18+'6.sz.hiv.egysz.kiad.'!C18+'7.sz.ovi egysz.kiad.'!C18)</f>
        <v>0</v>
      </c>
      <c r="D18" s="48">
        <f>SUM('5.sz.önk.egysz.kiad.'!D18+'6.sz.hiv.egysz.kiad.'!D18+'7.sz.ovi egysz.kiad.'!D18)</f>
        <v>8170000</v>
      </c>
      <c r="E18" s="48">
        <f>SUM('5.sz.önk.egysz.kiad.'!E18+'6.sz.hiv.egysz.kiad.'!E18+'7.sz.ovi egysz.kiad.'!E18)</f>
        <v>8138290</v>
      </c>
    </row>
    <row r="19" spans="1:5" s="350" customFormat="1" ht="14.25">
      <c r="A19" s="52" t="s">
        <v>785</v>
      </c>
      <c r="B19" s="53" t="s">
        <v>507</v>
      </c>
      <c r="C19" s="56">
        <f>SUM('5.sz.önk.egysz.kiad.'!C19+'6.sz.hiv.egysz.kiad.'!C19+'7.sz.ovi egysz.kiad.'!C19)</f>
        <v>238638008</v>
      </c>
      <c r="D19" s="56">
        <f>SUM('5.sz.önk.egysz.kiad.'!D19+'6.sz.hiv.egysz.kiad.'!D19+'7.sz.ovi egysz.kiad.'!D19)</f>
        <v>246491384</v>
      </c>
      <c r="E19" s="56">
        <f>SUM('5.sz.önk.egysz.kiad.'!E19+'6.sz.hiv.egysz.kiad.'!E19+'7.sz.ovi egysz.kiad.'!E19)</f>
        <v>241470289</v>
      </c>
    </row>
    <row r="20" spans="1:5" ht="14.25">
      <c r="A20" s="178" t="s">
        <v>508</v>
      </c>
      <c r="B20" s="176" t="s">
        <v>509</v>
      </c>
      <c r="C20" s="48">
        <f>SUM('5.sz.önk.egysz.kiad.'!C20+'6.sz.hiv.egysz.kiad.'!C20+'7.sz.ovi egysz.kiad.'!C20)</f>
        <v>16283376</v>
      </c>
      <c r="D20" s="48">
        <f>SUM('5.sz.önk.egysz.kiad.'!D20+'6.sz.hiv.egysz.kiad.'!D20+'7.sz.ovi egysz.kiad.'!D20)</f>
        <v>19050000</v>
      </c>
      <c r="E20" s="48">
        <f>SUM('5.sz.önk.egysz.kiad.'!E20+'6.sz.hiv.egysz.kiad.'!E20+'7.sz.ovi egysz.kiad.'!E20)</f>
        <v>19010763</v>
      </c>
    </row>
    <row r="21" spans="1:5" ht="14.25">
      <c r="A21" s="178" t="s">
        <v>510</v>
      </c>
      <c r="B21" s="176" t="s">
        <v>511</v>
      </c>
      <c r="C21" s="48">
        <f>SUM('5.sz.önk.egysz.kiad.'!C21+'6.sz.hiv.egysz.kiad.'!C21+'7.sz.ovi egysz.kiad.'!C21)</f>
        <v>9604512</v>
      </c>
      <c r="D21" s="48">
        <f>SUM('5.sz.önk.egysz.kiad.'!D21+'6.sz.hiv.egysz.kiad.'!D21+'7.sz.ovi egysz.kiad.'!D21)</f>
        <v>10534512</v>
      </c>
      <c r="E21" s="48">
        <f>SUM('5.sz.önk.egysz.kiad.'!E21+'6.sz.hiv.egysz.kiad.'!E21+'7.sz.ovi egysz.kiad.'!E21)</f>
        <v>10272254</v>
      </c>
    </row>
    <row r="22" spans="1:5" ht="14.25">
      <c r="A22" s="179" t="s">
        <v>512</v>
      </c>
      <c r="B22" s="176" t="s">
        <v>513</v>
      </c>
      <c r="C22" s="48">
        <f>SUM('5.sz.önk.egysz.kiad.'!C22+'6.sz.hiv.egysz.kiad.'!C22+'7.sz.ovi egysz.kiad.'!C22)</f>
        <v>300000</v>
      </c>
      <c r="D22" s="48">
        <f>SUM('5.sz.önk.egysz.kiad.'!D22+'6.sz.hiv.egysz.kiad.'!D22+'7.sz.ovi egysz.kiad.'!D22)</f>
        <v>2130000</v>
      </c>
      <c r="E22" s="48">
        <f>SUM('5.sz.önk.egysz.kiad.'!E22+'6.sz.hiv.egysz.kiad.'!E22+'7.sz.ovi egysz.kiad.'!E22)</f>
        <v>2028264</v>
      </c>
    </row>
    <row r="23" spans="1:5" s="350" customFormat="1" ht="14.25">
      <c r="A23" s="55" t="s">
        <v>786</v>
      </c>
      <c r="B23" s="53" t="s">
        <v>514</v>
      </c>
      <c r="C23" s="56">
        <f>SUM('5.sz.önk.egysz.kiad.'!C23+'6.sz.hiv.egysz.kiad.'!C23+'7.sz.ovi egysz.kiad.'!C23)</f>
        <v>26187888</v>
      </c>
      <c r="D23" s="56">
        <f>SUM('5.sz.önk.egysz.kiad.'!D23+'6.sz.hiv.egysz.kiad.'!D23+'7.sz.ovi egysz.kiad.'!D23)</f>
        <v>31714512</v>
      </c>
      <c r="E23" s="56">
        <f>SUM('5.sz.önk.egysz.kiad.'!E23+'6.sz.hiv.egysz.kiad.'!E23+'7.sz.ovi egysz.kiad.'!E23)</f>
        <v>31311281</v>
      </c>
    </row>
    <row r="24" spans="1:5" s="350" customFormat="1" ht="14.25">
      <c r="A24" s="52" t="s">
        <v>2</v>
      </c>
      <c r="B24" s="53" t="s">
        <v>515</v>
      </c>
      <c r="C24" s="56">
        <f>SUM('5.sz.önk.egysz.kiad.'!C24+'6.sz.hiv.egysz.kiad.'!C24+'7.sz.ovi egysz.kiad.'!C24)</f>
        <v>264825896</v>
      </c>
      <c r="D24" s="56">
        <f>SUM('5.sz.önk.egysz.kiad.'!D24+'6.sz.hiv.egysz.kiad.'!D24+'7.sz.ovi egysz.kiad.'!D24)</f>
        <v>278205896</v>
      </c>
      <c r="E24" s="56">
        <f>SUM('5.sz.önk.egysz.kiad.'!E24+'6.sz.hiv.egysz.kiad.'!E24+'7.sz.ovi egysz.kiad.'!E24)</f>
        <v>272781570</v>
      </c>
    </row>
    <row r="25" spans="1:5" s="350" customFormat="1" ht="14.25">
      <c r="A25" s="55" t="s">
        <v>848</v>
      </c>
      <c r="B25" s="53" t="s">
        <v>516</v>
      </c>
      <c r="C25" s="56">
        <f>SUM('5.sz.önk.egysz.kiad.'!C25+'6.sz.hiv.egysz.kiad.'!C25+'7.sz.ovi egysz.kiad.'!C25)</f>
        <v>58957734</v>
      </c>
      <c r="D25" s="56">
        <f>SUM('5.sz.önk.egysz.kiad.'!D25+'6.sz.hiv.egysz.kiad.'!D25+'7.sz.ovi egysz.kiad.'!D25)</f>
        <v>63789895</v>
      </c>
      <c r="E25" s="56">
        <f>SUM('5.sz.önk.egysz.kiad.'!E25+'6.sz.hiv.egysz.kiad.'!E25+'7.sz.ovi egysz.kiad.'!E25)</f>
        <v>61388088</v>
      </c>
    </row>
    <row r="26" spans="1:5" ht="14.25">
      <c r="A26" s="178" t="s">
        <v>517</v>
      </c>
      <c r="B26" s="176" t="s">
        <v>518</v>
      </c>
      <c r="C26" s="48">
        <f>SUM('5.sz.önk.egysz.kiad.'!C26+'6.sz.hiv.egysz.kiad.'!C26+'7.sz.ovi egysz.kiad.'!C26)</f>
        <v>4683000</v>
      </c>
      <c r="D26" s="48">
        <f>SUM('5.sz.önk.egysz.kiad.'!D26+'6.sz.hiv.egysz.kiad.'!D26+'7.sz.ovi egysz.kiad.'!D26)</f>
        <v>6219000</v>
      </c>
      <c r="E26" s="48">
        <f>SUM('5.sz.önk.egysz.kiad.'!E26+'6.sz.hiv.egysz.kiad.'!E26+'7.sz.ovi egysz.kiad.'!E26)</f>
        <v>4373191</v>
      </c>
    </row>
    <row r="27" spans="1:5" ht="14.25">
      <c r="A27" s="178" t="s">
        <v>519</v>
      </c>
      <c r="B27" s="176" t="s">
        <v>520</v>
      </c>
      <c r="C27" s="48">
        <f>SUM('5.sz.önk.egysz.kiad.'!C27+'6.sz.hiv.egysz.kiad.'!C27+'7.sz.ovi egysz.kiad.'!C27)</f>
        <v>45036193</v>
      </c>
      <c r="D27" s="48">
        <f>SUM('5.sz.önk.egysz.kiad.'!D27+'6.sz.hiv.egysz.kiad.'!D27+'7.sz.ovi egysz.kiad.'!D27)</f>
        <v>53995193</v>
      </c>
      <c r="E27" s="48">
        <f>SUM('5.sz.önk.egysz.kiad.'!E27+'6.sz.hiv.egysz.kiad.'!E27+'7.sz.ovi egysz.kiad.'!E27)</f>
        <v>44160423</v>
      </c>
    </row>
    <row r="28" spans="1:5" ht="14.25">
      <c r="A28" s="178" t="s">
        <v>521</v>
      </c>
      <c r="B28" s="176" t="s">
        <v>522</v>
      </c>
      <c r="C28" s="48">
        <f>SUM('5.sz.önk.egysz.kiad.'!C28+'6.sz.hiv.egysz.kiad.'!C28+'7.sz.ovi egysz.kiad.'!C28)</f>
        <v>0</v>
      </c>
      <c r="D28" s="48">
        <f>SUM('5.sz.önk.egysz.kiad.'!D28+'6.sz.hiv.egysz.kiad.'!D28+'7.sz.ovi egysz.kiad.'!D28)</f>
        <v>0</v>
      </c>
      <c r="E28" s="48">
        <f>SUM('5.sz.önk.egysz.kiad.'!E28+'6.sz.hiv.egysz.kiad.'!E28+'7.sz.ovi egysz.kiad.'!E28)</f>
        <v>0</v>
      </c>
    </row>
    <row r="29" spans="1:5" s="350" customFormat="1" ht="14.25">
      <c r="A29" s="55" t="s">
        <v>787</v>
      </c>
      <c r="B29" s="53" t="s">
        <v>523</v>
      </c>
      <c r="C29" s="56">
        <f>SUM('5.sz.önk.egysz.kiad.'!C29+'6.sz.hiv.egysz.kiad.'!C29+'7.sz.ovi egysz.kiad.'!C29)</f>
        <v>49719193</v>
      </c>
      <c r="D29" s="56">
        <f>SUM('5.sz.önk.egysz.kiad.'!D29+'6.sz.hiv.egysz.kiad.'!D29+'7.sz.ovi egysz.kiad.'!D29)</f>
        <v>60214193</v>
      </c>
      <c r="E29" s="56">
        <f>SUM('5.sz.önk.egysz.kiad.'!E29+'6.sz.hiv.egysz.kiad.'!E29+'7.sz.ovi egysz.kiad.'!E29)</f>
        <v>48533614</v>
      </c>
    </row>
    <row r="30" spans="1:5" ht="14.25">
      <c r="A30" s="178" t="s">
        <v>524</v>
      </c>
      <c r="B30" s="176" t="s">
        <v>525</v>
      </c>
      <c r="C30" s="48">
        <f>SUM('5.sz.önk.egysz.kiad.'!C30+'6.sz.hiv.egysz.kiad.'!C30+'7.sz.ovi egysz.kiad.'!C30)</f>
        <v>4280000</v>
      </c>
      <c r="D30" s="48">
        <f>SUM('5.sz.önk.egysz.kiad.'!D30+'6.sz.hiv.egysz.kiad.'!D30+'7.sz.ovi egysz.kiad.'!D30)</f>
        <v>5887000</v>
      </c>
      <c r="E30" s="48">
        <f>SUM('5.sz.önk.egysz.kiad.'!E30+'6.sz.hiv.egysz.kiad.'!E30+'7.sz.ovi egysz.kiad.'!E30)</f>
        <v>5155498</v>
      </c>
    </row>
    <row r="31" spans="1:5" ht="14.25">
      <c r="A31" s="178" t="s">
        <v>526</v>
      </c>
      <c r="B31" s="176" t="s">
        <v>527</v>
      </c>
      <c r="C31" s="48">
        <f>SUM('5.sz.önk.egysz.kiad.'!C31+'6.sz.hiv.egysz.kiad.'!C31+'7.sz.ovi egysz.kiad.'!C31)</f>
        <v>4490000</v>
      </c>
      <c r="D31" s="48">
        <f>SUM('5.sz.önk.egysz.kiad.'!D31+'6.sz.hiv.egysz.kiad.'!D31+'7.sz.ovi egysz.kiad.'!D31)</f>
        <v>3935000</v>
      </c>
      <c r="E31" s="48">
        <f>SUM('5.sz.önk.egysz.kiad.'!E31+'6.sz.hiv.egysz.kiad.'!E31+'7.sz.ovi egysz.kiad.'!E31)</f>
        <v>3709779</v>
      </c>
    </row>
    <row r="32" spans="1:5" s="350" customFormat="1" ht="15" customHeight="1">
      <c r="A32" s="55" t="s">
        <v>3</v>
      </c>
      <c r="B32" s="53" t="s">
        <v>528</v>
      </c>
      <c r="C32" s="56">
        <f>SUM('5.sz.önk.egysz.kiad.'!C32+'6.sz.hiv.egysz.kiad.'!C32+'7.sz.ovi egysz.kiad.'!C32)</f>
        <v>8770000</v>
      </c>
      <c r="D32" s="56">
        <f>SUM('5.sz.önk.egysz.kiad.'!D32+'6.sz.hiv.egysz.kiad.'!D32+'7.sz.ovi egysz.kiad.'!D32)</f>
        <v>9822000</v>
      </c>
      <c r="E32" s="56">
        <f>SUM('5.sz.önk.egysz.kiad.'!E32+'6.sz.hiv.egysz.kiad.'!E32+'7.sz.ovi egysz.kiad.'!E32)</f>
        <v>8865277</v>
      </c>
    </row>
    <row r="33" spans="1:5" ht="14.25">
      <c r="A33" s="178" t="s">
        <v>529</v>
      </c>
      <c r="B33" s="176" t="s">
        <v>530</v>
      </c>
      <c r="C33" s="48">
        <f>SUM('5.sz.önk.egysz.kiad.'!C33+'6.sz.hiv.egysz.kiad.'!C33+'7.sz.ovi egysz.kiad.'!C33)</f>
        <v>34095000</v>
      </c>
      <c r="D33" s="48">
        <f>SUM('5.sz.önk.egysz.kiad.'!D33+'6.sz.hiv.egysz.kiad.'!D33+'7.sz.ovi egysz.kiad.'!D33)</f>
        <v>32495000</v>
      </c>
      <c r="E33" s="48">
        <f>SUM('5.sz.önk.egysz.kiad.'!E33+'6.sz.hiv.egysz.kiad.'!E33+'7.sz.ovi egysz.kiad.'!E33)</f>
        <v>30425875</v>
      </c>
    </row>
    <row r="34" spans="1:5" ht="14.25">
      <c r="A34" s="178" t="s">
        <v>531</v>
      </c>
      <c r="B34" s="176" t="s">
        <v>532</v>
      </c>
      <c r="C34" s="48">
        <f>SUM('5.sz.önk.egysz.kiad.'!C34+'6.sz.hiv.egysz.kiad.'!C34+'7.sz.ovi egysz.kiad.'!C34)</f>
        <v>0</v>
      </c>
      <c r="D34" s="48">
        <f>SUM('5.sz.önk.egysz.kiad.'!D34+'6.sz.hiv.egysz.kiad.'!D34+'7.sz.ovi egysz.kiad.'!D34)</f>
        <v>0</v>
      </c>
      <c r="E34" s="48">
        <f>SUM('5.sz.önk.egysz.kiad.'!E34+'6.sz.hiv.egysz.kiad.'!E34+'7.sz.ovi egysz.kiad.'!E34)</f>
        <v>0</v>
      </c>
    </row>
    <row r="35" spans="1:5" ht="14.25">
      <c r="A35" s="178" t="s">
        <v>849</v>
      </c>
      <c r="B35" s="176" t="s">
        <v>533</v>
      </c>
      <c r="C35" s="48">
        <f>SUM('5.sz.önk.egysz.kiad.'!C35+'6.sz.hiv.egysz.kiad.'!C35+'7.sz.ovi egysz.kiad.'!C35)</f>
        <v>4330000</v>
      </c>
      <c r="D35" s="48">
        <f>SUM('5.sz.önk.egysz.kiad.'!D35+'6.sz.hiv.egysz.kiad.'!D35+'7.sz.ovi egysz.kiad.'!D35)</f>
        <v>5270000</v>
      </c>
      <c r="E35" s="48">
        <f>SUM('5.sz.önk.egysz.kiad.'!E35+'6.sz.hiv.egysz.kiad.'!E35+'7.sz.ovi egysz.kiad.'!E35)</f>
        <v>5203729</v>
      </c>
    </row>
    <row r="36" spans="1:5" ht="14.25">
      <c r="A36" s="178" t="s">
        <v>534</v>
      </c>
      <c r="B36" s="176" t="s">
        <v>535</v>
      </c>
      <c r="C36" s="48">
        <f>SUM('5.sz.önk.egysz.kiad.'!C36+'6.sz.hiv.egysz.kiad.'!C36+'7.sz.ovi egysz.kiad.'!C36)</f>
        <v>21295819</v>
      </c>
      <c r="D36" s="48">
        <f>SUM('5.sz.önk.egysz.kiad.'!D36+'6.sz.hiv.egysz.kiad.'!D36+'7.sz.ovi egysz.kiad.'!D36)</f>
        <v>30220819</v>
      </c>
      <c r="E36" s="48">
        <f>SUM('5.sz.önk.egysz.kiad.'!E36+'6.sz.hiv.egysz.kiad.'!E36+'7.sz.ovi egysz.kiad.'!E36)</f>
        <v>29734956</v>
      </c>
    </row>
    <row r="37" spans="1:5" ht="14.25">
      <c r="A37" s="180" t="s">
        <v>850</v>
      </c>
      <c r="B37" s="176" t="s">
        <v>536</v>
      </c>
      <c r="C37" s="48">
        <f>SUM('5.sz.önk.egysz.kiad.'!C37+'6.sz.hiv.egysz.kiad.'!C37+'7.sz.ovi egysz.kiad.'!C37)</f>
        <v>0</v>
      </c>
      <c r="D37" s="48">
        <f>SUM('5.sz.önk.egysz.kiad.'!D37+'6.sz.hiv.egysz.kiad.'!D37+'7.sz.ovi egysz.kiad.'!D37)</f>
        <v>2000000</v>
      </c>
      <c r="E37" s="48">
        <f>SUM('5.sz.önk.egysz.kiad.'!E37+'6.sz.hiv.egysz.kiad.'!E37+'7.sz.ovi egysz.kiad.'!E37)</f>
        <v>866983</v>
      </c>
    </row>
    <row r="38" spans="1:5" ht="14.25">
      <c r="A38" s="179" t="s">
        <v>537</v>
      </c>
      <c r="B38" s="176" t="s">
        <v>538</v>
      </c>
      <c r="C38" s="48">
        <f>SUM('5.sz.önk.egysz.kiad.'!C38+'6.sz.hiv.egysz.kiad.'!C38+'7.sz.ovi egysz.kiad.'!C38)</f>
        <v>4600000</v>
      </c>
      <c r="D38" s="48">
        <f>SUM('5.sz.önk.egysz.kiad.'!D38+'6.sz.hiv.egysz.kiad.'!D38+'7.sz.ovi egysz.kiad.'!D38)</f>
        <v>7112846</v>
      </c>
      <c r="E38" s="48">
        <f>SUM('5.sz.önk.egysz.kiad.'!E38+'6.sz.hiv.egysz.kiad.'!E38+'7.sz.ovi egysz.kiad.'!E38)</f>
        <v>5115976</v>
      </c>
    </row>
    <row r="39" spans="1:5" ht="14.25">
      <c r="A39" s="178" t="s">
        <v>851</v>
      </c>
      <c r="B39" s="176" t="s">
        <v>539</v>
      </c>
      <c r="C39" s="48">
        <f>SUM('5.sz.önk.egysz.kiad.'!C39+'6.sz.hiv.egysz.kiad.'!C39+'7.sz.ovi egysz.kiad.'!C39)</f>
        <v>48410432</v>
      </c>
      <c r="D39" s="48">
        <f>SUM('5.sz.önk.egysz.kiad.'!D39+'6.sz.hiv.egysz.kiad.'!D39+'7.sz.ovi egysz.kiad.'!D39)</f>
        <v>51185432</v>
      </c>
      <c r="E39" s="48">
        <f>SUM('5.sz.önk.egysz.kiad.'!E39+'6.sz.hiv.egysz.kiad.'!E39+'7.sz.ovi egysz.kiad.'!E39)</f>
        <v>48184669</v>
      </c>
    </row>
    <row r="40" spans="1:5" s="350" customFormat="1" ht="14.25">
      <c r="A40" s="55" t="s">
        <v>788</v>
      </c>
      <c r="B40" s="53" t="s">
        <v>540</v>
      </c>
      <c r="C40" s="56">
        <f>SUM('5.sz.önk.egysz.kiad.'!C40+'6.sz.hiv.egysz.kiad.'!C40+'7.sz.ovi egysz.kiad.'!C40)</f>
        <v>112731251</v>
      </c>
      <c r="D40" s="56">
        <f>SUM('5.sz.önk.egysz.kiad.'!D40+'6.sz.hiv.egysz.kiad.'!D40+'7.sz.ovi egysz.kiad.'!D40)</f>
        <v>128284097</v>
      </c>
      <c r="E40" s="56">
        <f>SUM('5.sz.önk.egysz.kiad.'!E40+'6.sz.hiv.egysz.kiad.'!E40+'7.sz.ovi egysz.kiad.'!E40)</f>
        <v>119504388</v>
      </c>
    </row>
    <row r="41" spans="1:5" ht="14.25">
      <c r="A41" s="178" t="s">
        <v>541</v>
      </c>
      <c r="B41" s="176" t="s">
        <v>542</v>
      </c>
      <c r="C41" s="48">
        <f>SUM('5.sz.önk.egysz.kiad.'!C41+'6.sz.hiv.egysz.kiad.'!C41+'7.sz.ovi egysz.kiad.'!C41)</f>
        <v>750000</v>
      </c>
      <c r="D41" s="48">
        <f>SUM('5.sz.önk.egysz.kiad.'!D41+'6.sz.hiv.egysz.kiad.'!D41+'7.sz.ovi egysz.kiad.'!D41)</f>
        <v>1389295</v>
      </c>
      <c r="E41" s="48">
        <f>SUM('5.sz.önk.egysz.kiad.'!E41+'6.sz.hiv.egysz.kiad.'!E41+'7.sz.ovi egysz.kiad.'!E41)</f>
        <v>953477</v>
      </c>
    </row>
    <row r="42" spans="1:5" ht="14.25">
      <c r="A42" s="178" t="s">
        <v>543</v>
      </c>
      <c r="B42" s="176" t="s">
        <v>544</v>
      </c>
      <c r="C42" s="48">
        <f>SUM('5.sz.önk.egysz.kiad.'!C42+'6.sz.hiv.egysz.kiad.'!C42+'7.sz.ovi egysz.kiad.'!C42)</f>
        <v>3500000</v>
      </c>
      <c r="D42" s="48">
        <f>SUM('5.sz.önk.egysz.kiad.'!D42+'6.sz.hiv.egysz.kiad.'!D42+'7.sz.ovi egysz.kiad.'!D42)</f>
        <v>3500000</v>
      </c>
      <c r="E42" s="48">
        <f>SUM('5.sz.önk.egysz.kiad.'!E42+'6.sz.hiv.egysz.kiad.'!E42+'7.sz.ovi egysz.kiad.'!E42)</f>
        <v>3461759</v>
      </c>
    </row>
    <row r="43" spans="1:5" s="350" customFormat="1" ht="14.25">
      <c r="A43" s="55" t="s">
        <v>789</v>
      </c>
      <c r="B43" s="53" t="s">
        <v>545</v>
      </c>
      <c r="C43" s="56">
        <f>SUM('5.sz.önk.egysz.kiad.'!C43+'6.sz.hiv.egysz.kiad.'!C43+'7.sz.ovi egysz.kiad.'!C43)</f>
        <v>4250000</v>
      </c>
      <c r="D43" s="56">
        <f>SUM('5.sz.önk.egysz.kiad.'!D43+'6.sz.hiv.egysz.kiad.'!D43+'7.sz.ovi egysz.kiad.'!D43)</f>
        <v>4889295</v>
      </c>
      <c r="E43" s="56">
        <f>SUM('5.sz.önk.egysz.kiad.'!E43+'6.sz.hiv.egysz.kiad.'!E43+'7.sz.ovi egysz.kiad.'!E43)</f>
        <v>4415236</v>
      </c>
    </row>
    <row r="44" spans="1:5" ht="14.25">
      <c r="A44" s="178" t="s">
        <v>546</v>
      </c>
      <c r="B44" s="176" t="s">
        <v>547</v>
      </c>
      <c r="C44" s="48">
        <f>SUM('5.sz.önk.egysz.kiad.'!C44+'6.sz.hiv.egysz.kiad.'!C44+'7.sz.ovi egysz.kiad.'!C44)</f>
        <v>36506034</v>
      </c>
      <c r="D44" s="48">
        <f>SUM('5.sz.önk.egysz.kiad.'!D44+'6.sz.hiv.egysz.kiad.'!D44+'7.sz.ovi egysz.kiad.'!D44)</f>
        <v>41356034</v>
      </c>
      <c r="E44" s="48">
        <f>SUM('5.sz.önk.egysz.kiad.'!E44+'6.sz.hiv.egysz.kiad.'!E44+'7.sz.ovi egysz.kiad.'!E44)</f>
        <v>37764565</v>
      </c>
    </row>
    <row r="45" spans="1:5" ht="14.25">
      <c r="A45" s="178" t="s">
        <v>548</v>
      </c>
      <c r="B45" s="176" t="s">
        <v>549</v>
      </c>
      <c r="C45" s="48">
        <f>SUM('5.sz.önk.egysz.kiad.'!C45+'6.sz.hiv.egysz.kiad.'!C45+'7.sz.ovi egysz.kiad.'!C45)</f>
        <v>0</v>
      </c>
      <c r="D45" s="48">
        <f>SUM('5.sz.önk.egysz.kiad.'!D45+'6.sz.hiv.egysz.kiad.'!D45+'7.sz.ovi egysz.kiad.'!D45)</f>
        <v>19000000</v>
      </c>
      <c r="E45" s="48">
        <f>SUM('5.sz.önk.egysz.kiad.'!E45+'6.sz.hiv.egysz.kiad.'!E45+'7.sz.ovi egysz.kiad.'!E45)</f>
        <v>18922890</v>
      </c>
    </row>
    <row r="46" spans="1:5" ht="14.25">
      <c r="A46" s="178" t="s">
        <v>852</v>
      </c>
      <c r="B46" s="176" t="s">
        <v>550</v>
      </c>
      <c r="C46" s="48">
        <f>SUM('5.sz.önk.egysz.kiad.'!C46+'6.sz.hiv.egysz.kiad.'!C46+'7.sz.ovi egysz.kiad.'!C46)</f>
        <v>6194813</v>
      </c>
      <c r="D46" s="48">
        <f>SUM('5.sz.önk.egysz.kiad.'!D46+'6.sz.hiv.egysz.kiad.'!D46+'7.sz.ovi egysz.kiad.'!D46)</f>
        <v>6195813</v>
      </c>
      <c r="E46" s="48">
        <f>SUM('5.sz.önk.egysz.kiad.'!E46+'6.sz.hiv.egysz.kiad.'!E46+'7.sz.ovi egysz.kiad.'!E46)</f>
        <v>6195349</v>
      </c>
    </row>
    <row r="47" spans="1:5" ht="14.25">
      <c r="A47" s="178" t="s">
        <v>853</v>
      </c>
      <c r="B47" s="176" t="s">
        <v>551</v>
      </c>
      <c r="C47" s="48">
        <f>SUM('5.sz.önk.egysz.kiad.'!C47+'6.sz.hiv.egysz.kiad.'!C47+'7.sz.ovi egysz.kiad.'!C47)</f>
        <v>0</v>
      </c>
      <c r="D47" s="48">
        <f>SUM('5.sz.önk.egysz.kiad.'!D47+'6.sz.hiv.egysz.kiad.'!D47+'7.sz.ovi egysz.kiad.'!D47)</f>
        <v>0</v>
      </c>
      <c r="E47" s="48">
        <f>SUM('5.sz.önk.egysz.kiad.'!E47+'6.sz.hiv.egysz.kiad.'!E47+'7.sz.ovi egysz.kiad.'!E47)</f>
        <v>0</v>
      </c>
    </row>
    <row r="48" spans="1:5" ht="14.25">
      <c r="A48" s="178" t="s">
        <v>552</v>
      </c>
      <c r="B48" s="176" t="s">
        <v>553</v>
      </c>
      <c r="C48" s="48">
        <f>SUM('5.sz.önk.egysz.kiad.'!C48+'6.sz.hiv.egysz.kiad.'!C48+'7.sz.ovi egysz.kiad.'!C48)</f>
        <v>3550000</v>
      </c>
      <c r="D48" s="48">
        <f>SUM('5.sz.önk.egysz.kiad.'!D48+'6.sz.hiv.egysz.kiad.'!D48+'7.sz.ovi egysz.kiad.'!D48)</f>
        <v>3530000</v>
      </c>
      <c r="E48" s="48">
        <f>SUM('5.sz.önk.egysz.kiad.'!E48+'6.sz.hiv.egysz.kiad.'!E48+'7.sz.ovi egysz.kiad.'!E48)</f>
        <v>2444637</v>
      </c>
    </row>
    <row r="49" spans="1:5" s="350" customFormat="1" ht="14.25">
      <c r="A49" s="55" t="s">
        <v>790</v>
      </c>
      <c r="B49" s="53" t="s">
        <v>554</v>
      </c>
      <c r="C49" s="56">
        <f>SUM('5.sz.önk.egysz.kiad.'!C49+'6.sz.hiv.egysz.kiad.'!C49+'7.sz.ovi egysz.kiad.'!C49)</f>
        <v>46250847</v>
      </c>
      <c r="D49" s="56">
        <f>SUM('5.sz.önk.egysz.kiad.'!D49+'6.sz.hiv.egysz.kiad.'!D49+'7.sz.ovi egysz.kiad.'!D49)</f>
        <v>70081847</v>
      </c>
      <c r="E49" s="56">
        <f>SUM('5.sz.önk.egysz.kiad.'!E49+'6.sz.hiv.egysz.kiad.'!E49+'7.sz.ovi egysz.kiad.'!E49)</f>
        <v>65327441</v>
      </c>
    </row>
    <row r="50" spans="1:5" s="350" customFormat="1" ht="14.25">
      <c r="A50" s="55" t="s">
        <v>791</v>
      </c>
      <c r="B50" s="53" t="s">
        <v>555</v>
      </c>
      <c r="C50" s="56">
        <f>SUM('5.sz.önk.egysz.kiad.'!C50+'6.sz.hiv.egysz.kiad.'!C50+'7.sz.ovi egysz.kiad.'!C50)</f>
        <v>221721291</v>
      </c>
      <c r="D50" s="56">
        <f>SUM('5.sz.önk.egysz.kiad.'!D50+'6.sz.hiv.egysz.kiad.'!D50+'7.sz.ovi egysz.kiad.'!D50)</f>
        <v>273291432</v>
      </c>
      <c r="E50" s="56">
        <f>SUM('5.sz.önk.egysz.kiad.'!E50+'6.sz.hiv.egysz.kiad.'!E50+'7.sz.ovi egysz.kiad.'!E50)</f>
        <v>246645956</v>
      </c>
    </row>
    <row r="51" spans="1:5" ht="14.25">
      <c r="A51" s="181" t="s">
        <v>556</v>
      </c>
      <c r="B51" s="176" t="s">
        <v>557</v>
      </c>
      <c r="C51" s="48">
        <f>SUM('5.sz.önk.egysz.kiad.'!C51+'6.sz.hiv.egysz.kiad.'!C51+'7.sz.ovi egysz.kiad.'!C51)</f>
        <v>0</v>
      </c>
      <c r="D51" s="48">
        <f>SUM('5.sz.önk.egysz.kiad.'!D51+'6.sz.hiv.egysz.kiad.'!D51+'7.sz.ovi egysz.kiad.'!D51)</f>
        <v>0</v>
      </c>
      <c r="E51" s="48">
        <f>SUM('5.sz.önk.egysz.kiad.'!E51+'6.sz.hiv.egysz.kiad.'!E51+'7.sz.ovi egysz.kiad.'!E51)</f>
        <v>0</v>
      </c>
    </row>
    <row r="52" spans="1:5" ht="14.25">
      <c r="A52" s="181" t="s">
        <v>792</v>
      </c>
      <c r="B52" s="176" t="s">
        <v>558</v>
      </c>
      <c r="C52" s="48">
        <f>SUM('5.sz.önk.egysz.kiad.'!C52+'6.sz.hiv.egysz.kiad.'!C52+'7.sz.ovi egysz.kiad.'!C52)</f>
        <v>0</v>
      </c>
      <c r="D52" s="48">
        <f>SUM('5.sz.önk.egysz.kiad.'!D52+'6.sz.hiv.egysz.kiad.'!D52+'7.sz.ovi egysz.kiad.'!D52)</f>
        <v>452500</v>
      </c>
      <c r="E52" s="48">
        <f>SUM('5.sz.önk.egysz.kiad.'!E52+'6.sz.hiv.egysz.kiad.'!E52+'7.sz.ovi egysz.kiad.'!E52)</f>
        <v>452500</v>
      </c>
    </row>
    <row r="53" spans="1:5" ht="14.25">
      <c r="A53" s="182" t="s">
        <v>854</v>
      </c>
      <c r="B53" s="176" t="s">
        <v>559</v>
      </c>
      <c r="C53" s="48">
        <f>SUM('5.sz.önk.egysz.kiad.'!C53+'6.sz.hiv.egysz.kiad.'!C53+'7.sz.ovi egysz.kiad.'!C53)</f>
        <v>0</v>
      </c>
      <c r="D53" s="48">
        <f>SUM('5.sz.önk.egysz.kiad.'!D53+'6.sz.hiv.egysz.kiad.'!D53+'7.sz.ovi egysz.kiad.'!D53)</f>
        <v>0</v>
      </c>
      <c r="E53" s="48">
        <f>SUM('5.sz.önk.egysz.kiad.'!E53+'6.sz.hiv.egysz.kiad.'!E53+'7.sz.ovi egysz.kiad.'!E53)</f>
        <v>0</v>
      </c>
    </row>
    <row r="54" spans="1:5" ht="14.25">
      <c r="A54" s="182" t="s">
        <v>855</v>
      </c>
      <c r="B54" s="176" t="s">
        <v>560</v>
      </c>
      <c r="C54" s="48">
        <f>SUM('5.sz.önk.egysz.kiad.'!C54+'6.sz.hiv.egysz.kiad.'!C54+'7.sz.ovi egysz.kiad.'!C54)</f>
        <v>0</v>
      </c>
      <c r="D54" s="48">
        <f>SUM('5.sz.önk.egysz.kiad.'!D54+'6.sz.hiv.egysz.kiad.'!D54+'7.sz.ovi egysz.kiad.'!D54)</f>
        <v>0</v>
      </c>
      <c r="E54" s="48">
        <f>SUM('5.sz.önk.egysz.kiad.'!E54+'6.sz.hiv.egysz.kiad.'!E54+'7.sz.ovi egysz.kiad.'!E54)</f>
        <v>0</v>
      </c>
    </row>
    <row r="55" spans="1:5" ht="14.25">
      <c r="A55" s="182" t="s">
        <v>856</v>
      </c>
      <c r="B55" s="176" t="s">
        <v>561</v>
      </c>
      <c r="C55" s="48">
        <f>SUM('5.sz.önk.egysz.kiad.'!C55+'6.sz.hiv.egysz.kiad.'!C55+'7.sz.ovi egysz.kiad.'!C55)</f>
        <v>0</v>
      </c>
      <c r="D55" s="48">
        <f>SUM('5.sz.önk.egysz.kiad.'!D55+'6.sz.hiv.egysz.kiad.'!D55+'7.sz.ovi egysz.kiad.'!D55)</f>
        <v>0</v>
      </c>
      <c r="E55" s="48">
        <f>SUM('5.sz.önk.egysz.kiad.'!E55+'6.sz.hiv.egysz.kiad.'!E55+'7.sz.ovi egysz.kiad.'!E55)</f>
        <v>0</v>
      </c>
    </row>
    <row r="56" spans="1:5" ht="14.25">
      <c r="A56" s="181" t="s">
        <v>857</v>
      </c>
      <c r="B56" s="176" t="s">
        <v>562</v>
      </c>
      <c r="C56" s="48">
        <f>SUM('5.sz.önk.egysz.kiad.'!C56+'6.sz.hiv.egysz.kiad.'!C56+'7.sz.ovi egysz.kiad.'!C56)</f>
        <v>0</v>
      </c>
      <c r="D56" s="48">
        <f>SUM('5.sz.önk.egysz.kiad.'!D56+'6.sz.hiv.egysz.kiad.'!D56+'7.sz.ovi egysz.kiad.'!D56)</f>
        <v>0</v>
      </c>
      <c r="E56" s="48">
        <f>SUM('5.sz.önk.egysz.kiad.'!E56+'6.sz.hiv.egysz.kiad.'!E56+'7.sz.ovi egysz.kiad.'!E56)</f>
        <v>0</v>
      </c>
    </row>
    <row r="57" spans="1:5" ht="14.25">
      <c r="A57" s="181" t="s">
        <v>858</v>
      </c>
      <c r="B57" s="176" t="s">
        <v>563</v>
      </c>
      <c r="C57" s="48">
        <f>SUM('5.sz.önk.egysz.kiad.'!C57+'6.sz.hiv.egysz.kiad.'!C57+'7.sz.ovi egysz.kiad.'!C57)</f>
        <v>0</v>
      </c>
      <c r="D57" s="48">
        <f>SUM('5.sz.önk.egysz.kiad.'!D57+'6.sz.hiv.egysz.kiad.'!D57+'7.sz.ovi egysz.kiad.'!D57)</f>
        <v>0</v>
      </c>
      <c r="E57" s="48">
        <f>SUM('5.sz.önk.egysz.kiad.'!E57+'6.sz.hiv.egysz.kiad.'!E57+'7.sz.ovi egysz.kiad.'!E57)</f>
        <v>0</v>
      </c>
    </row>
    <row r="58" spans="1:5" ht="14.25">
      <c r="A58" s="181" t="s">
        <v>859</v>
      </c>
      <c r="B58" s="176" t="s">
        <v>564</v>
      </c>
      <c r="C58" s="48">
        <f>SUM('5.sz.önk.egysz.kiad.'!C58+'6.sz.hiv.egysz.kiad.'!C58+'7.sz.ovi egysz.kiad.'!C58)</f>
        <v>34513000</v>
      </c>
      <c r="D58" s="48">
        <f>SUM('5.sz.önk.egysz.kiad.'!D58+'6.sz.hiv.egysz.kiad.'!D58+'7.sz.ovi egysz.kiad.'!D58)</f>
        <v>30842000</v>
      </c>
      <c r="E58" s="48">
        <f>SUM('5.sz.önk.egysz.kiad.'!E58+'6.sz.hiv.egysz.kiad.'!E58+'7.sz.ovi egysz.kiad.'!E58)</f>
        <v>29200394</v>
      </c>
    </row>
    <row r="59" spans="1:5" s="350" customFormat="1" ht="14.25">
      <c r="A59" s="58" t="s">
        <v>821</v>
      </c>
      <c r="B59" s="53" t="s">
        <v>565</v>
      </c>
      <c r="C59" s="56">
        <f>SUM('5.sz.önk.egysz.kiad.'!C59+'6.sz.hiv.egysz.kiad.'!C59+'7.sz.ovi egysz.kiad.'!C59)</f>
        <v>34513000</v>
      </c>
      <c r="D59" s="56">
        <f>SUM('5.sz.önk.egysz.kiad.'!D59+'6.sz.hiv.egysz.kiad.'!D59+'7.sz.ovi egysz.kiad.'!D59)</f>
        <v>31294500</v>
      </c>
      <c r="E59" s="56">
        <f>SUM('5.sz.önk.egysz.kiad.'!E59+'6.sz.hiv.egysz.kiad.'!E59+'7.sz.ovi egysz.kiad.'!E59)</f>
        <v>29652894</v>
      </c>
    </row>
    <row r="60" spans="1:5" ht="14.25">
      <c r="A60" s="183" t="s">
        <v>860</v>
      </c>
      <c r="B60" s="176" t="s">
        <v>566</v>
      </c>
      <c r="C60" s="48">
        <f>SUM('5.sz.önk.egysz.kiad.'!C60+'6.sz.hiv.egysz.kiad.'!C60+'7.sz.ovi egysz.kiad.'!C60)</f>
        <v>0</v>
      </c>
      <c r="D60" s="48">
        <f>SUM('5.sz.önk.egysz.kiad.'!D60+'6.sz.hiv.egysz.kiad.'!D60+'7.sz.ovi egysz.kiad.'!D60)</f>
        <v>0</v>
      </c>
      <c r="E60" s="48">
        <f>SUM('5.sz.önk.egysz.kiad.'!E60+'6.sz.hiv.egysz.kiad.'!E60+'7.sz.ovi egysz.kiad.'!E60)</f>
        <v>0</v>
      </c>
    </row>
    <row r="61" spans="1:5" ht="14.25">
      <c r="A61" s="183" t="s">
        <v>567</v>
      </c>
      <c r="B61" s="176" t="s">
        <v>568</v>
      </c>
      <c r="C61" s="48">
        <f>SUM('5.sz.önk.egysz.kiad.'!C61+'6.sz.hiv.egysz.kiad.'!C61+'7.sz.ovi egysz.kiad.'!C61)</f>
        <v>0</v>
      </c>
      <c r="D61" s="48">
        <f>SUM('5.sz.önk.egysz.kiad.'!D61+'6.sz.hiv.egysz.kiad.'!D61+'7.sz.ovi egysz.kiad.'!D61)</f>
        <v>1452846</v>
      </c>
      <c r="E61" s="48">
        <f>SUM('5.sz.önk.egysz.kiad.'!E61+'6.sz.hiv.egysz.kiad.'!E61+'7.sz.ovi egysz.kiad.'!E61)</f>
        <v>1452846</v>
      </c>
    </row>
    <row r="62" spans="1:5" ht="14.25">
      <c r="A62" s="183" t="s">
        <v>569</v>
      </c>
      <c r="B62" s="176" t="s">
        <v>570</v>
      </c>
      <c r="C62" s="48">
        <f>SUM('5.sz.önk.egysz.kiad.'!C62+'6.sz.hiv.egysz.kiad.'!C62+'7.sz.ovi egysz.kiad.'!C62)</f>
        <v>0</v>
      </c>
      <c r="D62" s="48">
        <f>SUM('5.sz.önk.egysz.kiad.'!D62+'6.sz.hiv.egysz.kiad.'!D62+'7.sz.ovi egysz.kiad.'!D62)</f>
        <v>0</v>
      </c>
      <c r="E62" s="48">
        <f>SUM('5.sz.önk.egysz.kiad.'!E62+'6.sz.hiv.egysz.kiad.'!E62+'7.sz.ovi egysz.kiad.'!E62)</f>
        <v>0</v>
      </c>
    </row>
    <row r="63" spans="1:5" ht="14.25">
      <c r="A63" s="183" t="s">
        <v>822</v>
      </c>
      <c r="B63" s="176" t="s">
        <v>571</v>
      </c>
      <c r="C63" s="48">
        <f>SUM('5.sz.önk.egysz.kiad.'!C63+'6.sz.hiv.egysz.kiad.'!C63+'7.sz.ovi egysz.kiad.'!C63)</f>
        <v>0</v>
      </c>
      <c r="D63" s="48">
        <f>SUM('5.sz.önk.egysz.kiad.'!D63+'6.sz.hiv.egysz.kiad.'!D63+'7.sz.ovi egysz.kiad.'!D63)</f>
        <v>0</v>
      </c>
      <c r="E63" s="48">
        <f>SUM('5.sz.önk.egysz.kiad.'!E63+'6.sz.hiv.egysz.kiad.'!E63+'7.sz.ovi egysz.kiad.'!E63)</f>
        <v>0</v>
      </c>
    </row>
    <row r="64" spans="1:5" ht="14.25">
      <c r="A64" s="183" t="s">
        <v>861</v>
      </c>
      <c r="B64" s="176" t="s">
        <v>572</v>
      </c>
      <c r="C64" s="48">
        <f>SUM('5.sz.önk.egysz.kiad.'!C64+'6.sz.hiv.egysz.kiad.'!C64+'7.sz.ovi egysz.kiad.'!C64)</f>
        <v>0</v>
      </c>
      <c r="D64" s="48">
        <f>SUM('5.sz.önk.egysz.kiad.'!D64+'6.sz.hiv.egysz.kiad.'!D64+'7.sz.ovi egysz.kiad.'!D64)</f>
        <v>0</v>
      </c>
      <c r="E64" s="48">
        <f>SUM('5.sz.önk.egysz.kiad.'!E64+'6.sz.hiv.egysz.kiad.'!E64+'7.sz.ovi egysz.kiad.'!E64)</f>
        <v>0</v>
      </c>
    </row>
    <row r="65" spans="1:5" ht="14.25">
      <c r="A65" s="183" t="s">
        <v>824</v>
      </c>
      <c r="B65" s="176" t="s">
        <v>573</v>
      </c>
      <c r="C65" s="48">
        <f>SUM('5.sz.önk.egysz.kiad.'!C65+'6.sz.hiv.egysz.kiad.'!C65+'7.sz.ovi egysz.kiad.'!C65)</f>
        <v>2000000</v>
      </c>
      <c r="D65" s="48">
        <f>SUM('5.sz.önk.egysz.kiad.'!D65+'6.sz.hiv.egysz.kiad.'!D65+'7.sz.ovi egysz.kiad.'!D65)</f>
        <v>2000000</v>
      </c>
      <c r="E65" s="48">
        <f>SUM('5.sz.önk.egysz.kiad.'!E65+'6.sz.hiv.egysz.kiad.'!E65+'7.sz.ovi egysz.kiad.'!E65)</f>
        <v>0</v>
      </c>
    </row>
    <row r="66" spans="1:5" ht="14.25">
      <c r="A66" s="183" t="s">
        <v>862</v>
      </c>
      <c r="B66" s="176" t="s">
        <v>574</v>
      </c>
      <c r="C66" s="48">
        <f>SUM('5.sz.önk.egysz.kiad.'!C66+'6.sz.hiv.egysz.kiad.'!C66+'7.sz.ovi egysz.kiad.'!C66)</f>
        <v>0</v>
      </c>
      <c r="D66" s="48">
        <f>SUM('5.sz.önk.egysz.kiad.'!D66+'6.sz.hiv.egysz.kiad.'!D66+'7.sz.ovi egysz.kiad.'!D66)</f>
        <v>0</v>
      </c>
      <c r="E66" s="48">
        <f>SUM('5.sz.önk.egysz.kiad.'!E66+'6.sz.hiv.egysz.kiad.'!E66+'7.sz.ovi egysz.kiad.'!E66)</f>
        <v>0</v>
      </c>
    </row>
    <row r="67" spans="1:5" ht="14.25">
      <c r="A67" s="183" t="s">
        <v>863</v>
      </c>
      <c r="B67" s="176" t="s">
        <v>575</v>
      </c>
      <c r="C67" s="48">
        <f>SUM('5.sz.önk.egysz.kiad.'!C67+'6.sz.hiv.egysz.kiad.'!C67+'7.sz.ovi egysz.kiad.'!C67)</f>
        <v>0</v>
      </c>
      <c r="D67" s="48">
        <f>SUM('5.sz.önk.egysz.kiad.'!D67+'6.sz.hiv.egysz.kiad.'!D67+'7.sz.ovi egysz.kiad.'!D67)</f>
        <v>0</v>
      </c>
      <c r="E67" s="48">
        <f>SUM('5.sz.önk.egysz.kiad.'!E67+'6.sz.hiv.egysz.kiad.'!E67+'7.sz.ovi egysz.kiad.'!E67)</f>
        <v>0</v>
      </c>
    </row>
    <row r="68" spans="1:5" ht="14.25">
      <c r="A68" s="183" t="s">
        <v>576</v>
      </c>
      <c r="B68" s="176" t="s">
        <v>577</v>
      </c>
      <c r="C68" s="48">
        <f>SUM('5.sz.önk.egysz.kiad.'!C68+'6.sz.hiv.egysz.kiad.'!C68+'7.sz.ovi egysz.kiad.'!C68)</f>
        <v>0</v>
      </c>
      <c r="D68" s="48">
        <f>SUM('5.sz.önk.egysz.kiad.'!D68+'6.sz.hiv.egysz.kiad.'!D68+'7.sz.ovi egysz.kiad.'!D68)</f>
        <v>0</v>
      </c>
      <c r="E68" s="48">
        <f>SUM('5.sz.önk.egysz.kiad.'!E68+'6.sz.hiv.egysz.kiad.'!E68+'7.sz.ovi egysz.kiad.'!E68)</f>
        <v>0</v>
      </c>
    </row>
    <row r="69" spans="1:5" ht="14.25">
      <c r="A69" s="184" t="s">
        <v>578</v>
      </c>
      <c r="B69" s="176" t="s">
        <v>579</v>
      </c>
      <c r="C69" s="48">
        <f>SUM('5.sz.önk.egysz.kiad.'!C69+'6.sz.hiv.egysz.kiad.'!C69+'7.sz.ovi egysz.kiad.'!C69)</f>
        <v>0</v>
      </c>
      <c r="D69" s="48">
        <f>SUM('5.sz.önk.egysz.kiad.'!D69+'6.sz.hiv.egysz.kiad.'!D69+'7.sz.ovi egysz.kiad.'!D69)</f>
        <v>0</v>
      </c>
      <c r="E69" s="48">
        <f>SUM('5.sz.önk.egysz.kiad.'!E69+'6.sz.hiv.egysz.kiad.'!E69+'7.sz.ovi egysz.kiad.'!E69)</f>
        <v>0</v>
      </c>
    </row>
    <row r="70" spans="1:5" ht="14.25">
      <c r="A70" s="183" t="s">
        <v>864</v>
      </c>
      <c r="B70" s="176" t="s">
        <v>580</v>
      </c>
      <c r="C70" s="48">
        <f>SUM('5.sz.önk.egysz.kiad.'!C70+'6.sz.hiv.egysz.kiad.'!C70+'7.sz.ovi egysz.kiad.'!C70)</f>
        <v>0</v>
      </c>
      <c r="D70" s="48">
        <f>SUM('5.sz.önk.egysz.kiad.'!D70+'6.sz.hiv.egysz.kiad.'!D70+'7.sz.ovi egysz.kiad.'!D70)</f>
        <v>0</v>
      </c>
      <c r="E70" s="48">
        <f>SUM('5.sz.önk.egysz.kiad.'!E70+'6.sz.hiv.egysz.kiad.'!E70+'7.sz.ovi egysz.kiad.'!E70)</f>
        <v>0</v>
      </c>
    </row>
    <row r="71" spans="1:5" ht="14.25">
      <c r="A71" s="184" t="s">
        <v>924</v>
      </c>
      <c r="B71" s="176" t="s">
        <v>581</v>
      </c>
      <c r="C71" s="48">
        <f>SUM('5.sz.önk.egysz.kiad.'!C71+'6.sz.hiv.egysz.kiad.'!C71+'7.sz.ovi egysz.kiad.'!C71)</f>
        <v>30230098</v>
      </c>
      <c r="D71" s="48">
        <f>SUM('5.sz.önk.egysz.kiad.'!D71+'6.sz.hiv.egysz.kiad.'!D71+'7.sz.ovi egysz.kiad.'!D71)</f>
        <v>19462849</v>
      </c>
      <c r="E71" s="48">
        <f>SUM('5.sz.önk.egysz.kiad.'!E71+'6.sz.hiv.egysz.kiad.'!E71+'7.sz.ovi egysz.kiad.'!E71)</f>
        <v>15905099</v>
      </c>
    </row>
    <row r="72" spans="1:5" ht="14.25">
      <c r="A72" s="184" t="s">
        <v>926</v>
      </c>
      <c r="B72" s="176" t="s">
        <v>875</v>
      </c>
      <c r="C72" s="48">
        <f>SUM('5.sz.önk.egysz.kiad.'!C72+'6.sz.hiv.egysz.kiad.'!C72+'7.sz.ovi egysz.kiad.'!C72)</f>
        <v>20169233</v>
      </c>
      <c r="D72" s="48">
        <f>SUM('5.sz.önk.egysz.kiad.'!D72+'6.sz.hiv.egysz.kiad.'!D72+'7.sz.ovi egysz.kiad.'!D72)</f>
        <v>40310383</v>
      </c>
      <c r="E72" s="48">
        <f>SUM('5.sz.önk.egysz.kiad.'!E72+'6.sz.hiv.egysz.kiad.'!E72+'7.sz.ovi egysz.kiad.'!E72)</f>
        <v>0</v>
      </c>
    </row>
    <row r="73" spans="1:5" ht="14.25">
      <c r="A73" s="184" t="s">
        <v>167</v>
      </c>
      <c r="B73" s="176" t="s">
        <v>875</v>
      </c>
      <c r="C73" s="48">
        <f>SUM('5.sz.önk.egysz.kiad.'!C73+'6.sz.hiv.egysz.kiad.'!C73+'7.sz.ovi egysz.kiad.'!C73)</f>
        <v>0</v>
      </c>
      <c r="D73" s="48">
        <f>SUM('5.sz.önk.egysz.kiad.'!D73+'6.sz.hiv.egysz.kiad.'!D73+'7.sz.ovi egysz.kiad.'!D73)</f>
        <v>0</v>
      </c>
      <c r="E73" s="48">
        <f>SUM('5.sz.önk.egysz.kiad.'!E73+'6.sz.hiv.egysz.kiad.'!E73+'7.sz.ovi egysz.kiad.'!E73)</f>
        <v>0</v>
      </c>
    </row>
    <row r="74" spans="1:5" s="350" customFormat="1" ht="14.25">
      <c r="A74" s="58" t="s">
        <v>827</v>
      </c>
      <c r="B74" s="53" t="s">
        <v>582</v>
      </c>
      <c r="C74" s="56">
        <f>SUM('5.sz.önk.egysz.kiad.'!C74+'6.sz.hiv.egysz.kiad.'!C74+'7.sz.ovi egysz.kiad.'!C74)</f>
        <v>52399331</v>
      </c>
      <c r="D74" s="56">
        <f>SUM('5.sz.önk.egysz.kiad.'!D74+'6.sz.hiv.egysz.kiad.'!D74+'7.sz.ovi egysz.kiad.'!D74)</f>
        <v>63226078</v>
      </c>
      <c r="E74" s="56">
        <f>SUM('5.sz.önk.egysz.kiad.'!E74+'6.sz.hiv.egysz.kiad.'!E74+'7.sz.ovi egysz.kiad.'!E74)</f>
        <v>17357945</v>
      </c>
    </row>
    <row r="75" spans="1:5" ht="14.25">
      <c r="A75" s="185" t="s">
        <v>113</v>
      </c>
      <c r="B75" s="63"/>
      <c r="C75" s="48">
        <f>SUM('5.sz.önk.egysz.kiad.'!C75+'6.sz.hiv.egysz.kiad.'!C75+'7.sz.ovi egysz.kiad.'!C75)</f>
        <v>0</v>
      </c>
      <c r="D75" s="48">
        <f>SUM('5.sz.önk.egysz.kiad.'!D75+'6.sz.hiv.egysz.kiad.'!D75+'7.sz.ovi egysz.kiad.'!D75)</f>
        <v>0</v>
      </c>
      <c r="E75" s="48">
        <f>SUM('5.sz.önk.egysz.kiad.'!E75+'6.sz.hiv.egysz.kiad.'!E75+'7.sz.ovi egysz.kiad.'!E75)</f>
        <v>0</v>
      </c>
    </row>
    <row r="76" spans="1:5" ht="14.25">
      <c r="A76" s="186" t="s">
        <v>583</v>
      </c>
      <c r="B76" s="176" t="s">
        <v>584</v>
      </c>
      <c r="C76" s="48">
        <f>SUM('5.sz.önk.egysz.kiad.'!C76+'6.sz.hiv.egysz.kiad.'!C76+'7.sz.ovi egysz.kiad.'!C76)</f>
        <v>0</v>
      </c>
      <c r="D76" s="48">
        <f>SUM('5.sz.önk.egysz.kiad.'!D76+'6.sz.hiv.egysz.kiad.'!D76+'7.sz.ovi egysz.kiad.'!D76)</f>
        <v>100000</v>
      </c>
      <c r="E76" s="48">
        <f>SUM('5.sz.önk.egysz.kiad.'!E76+'6.sz.hiv.egysz.kiad.'!E76+'7.sz.ovi egysz.kiad.'!E76)</f>
        <v>86195</v>
      </c>
    </row>
    <row r="77" spans="1:5" ht="14.25">
      <c r="A77" s="186" t="s">
        <v>865</v>
      </c>
      <c r="B77" s="176" t="s">
        <v>585</v>
      </c>
      <c r="C77" s="48">
        <f>SUM('5.sz.önk.egysz.kiad.'!C77+'6.sz.hiv.egysz.kiad.'!C77+'7.sz.ovi egysz.kiad.'!C77)</f>
        <v>280549802</v>
      </c>
      <c r="D77" s="48">
        <f>SUM('5.sz.önk.egysz.kiad.'!D77+'6.sz.hiv.egysz.kiad.'!D77+'7.sz.ovi egysz.kiad.'!D77)</f>
        <v>230549802</v>
      </c>
      <c r="E77" s="48">
        <f>SUM('5.sz.önk.egysz.kiad.'!E77+'6.sz.hiv.egysz.kiad.'!E77+'7.sz.ovi egysz.kiad.'!E77)</f>
        <v>10266134</v>
      </c>
    </row>
    <row r="78" spans="1:5" ht="14.25">
      <c r="A78" s="186" t="s">
        <v>586</v>
      </c>
      <c r="B78" s="176" t="s">
        <v>587</v>
      </c>
      <c r="C78" s="48">
        <f>SUM('5.sz.önk.egysz.kiad.'!C78+'6.sz.hiv.egysz.kiad.'!C78+'7.sz.ovi egysz.kiad.'!C78)</f>
        <v>0</v>
      </c>
      <c r="D78" s="48">
        <f>SUM('5.sz.önk.egysz.kiad.'!D78+'6.sz.hiv.egysz.kiad.'!D78+'7.sz.ovi egysz.kiad.'!D78)</f>
        <v>0</v>
      </c>
      <c r="E78" s="48">
        <f>SUM('5.sz.önk.egysz.kiad.'!E78+'6.sz.hiv.egysz.kiad.'!E78+'7.sz.ovi egysz.kiad.'!E78)</f>
        <v>0</v>
      </c>
    </row>
    <row r="79" spans="1:5" ht="14.25">
      <c r="A79" s="186" t="s">
        <v>588</v>
      </c>
      <c r="B79" s="176" t="s">
        <v>589</v>
      </c>
      <c r="C79" s="48">
        <f>SUM('5.sz.önk.egysz.kiad.'!C79+'6.sz.hiv.egysz.kiad.'!C79+'7.sz.ovi egysz.kiad.'!C79)</f>
        <v>4747450</v>
      </c>
      <c r="D79" s="48">
        <f>SUM('5.sz.önk.egysz.kiad.'!D79+'6.sz.hiv.egysz.kiad.'!D79+'7.sz.ovi egysz.kiad.'!D79)</f>
        <v>15247450</v>
      </c>
      <c r="E79" s="48">
        <f>SUM('5.sz.önk.egysz.kiad.'!E79+'6.sz.hiv.egysz.kiad.'!E79+'7.sz.ovi egysz.kiad.'!E79)</f>
        <v>13660621</v>
      </c>
    </row>
    <row r="80" spans="1:5" ht="14.25">
      <c r="A80" s="179" t="s">
        <v>590</v>
      </c>
      <c r="B80" s="176" t="s">
        <v>591</v>
      </c>
      <c r="C80" s="48">
        <f>SUM('5.sz.önk.egysz.kiad.'!C80+'6.sz.hiv.egysz.kiad.'!C80+'7.sz.ovi egysz.kiad.'!C80)</f>
        <v>0</v>
      </c>
      <c r="D80" s="48">
        <f>SUM('5.sz.önk.egysz.kiad.'!D80+'6.sz.hiv.egysz.kiad.'!D80+'7.sz.ovi egysz.kiad.'!D80)</f>
        <v>0</v>
      </c>
      <c r="E80" s="48">
        <f>SUM('5.sz.önk.egysz.kiad.'!E80+'6.sz.hiv.egysz.kiad.'!E80+'7.sz.ovi egysz.kiad.'!E80)</f>
        <v>0</v>
      </c>
    </row>
    <row r="81" spans="1:5" ht="14.25">
      <c r="A81" s="179" t="s">
        <v>592</v>
      </c>
      <c r="B81" s="176" t="s">
        <v>593</v>
      </c>
      <c r="C81" s="48">
        <f>SUM('5.sz.önk.egysz.kiad.'!C81+'6.sz.hiv.egysz.kiad.'!C81+'7.sz.ovi egysz.kiad.'!C81)</f>
        <v>0</v>
      </c>
      <c r="D81" s="48">
        <f>SUM('5.sz.önk.egysz.kiad.'!D81+'6.sz.hiv.egysz.kiad.'!D81+'7.sz.ovi egysz.kiad.'!D81)</f>
        <v>0</v>
      </c>
      <c r="E81" s="48">
        <f>SUM('5.sz.önk.egysz.kiad.'!E81+'6.sz.hiv.egysz.kiad.'!E81+'7.sz.ovi egysz.kiad.'!E81)</f>
        <v>0</v>
      </c>
    </row>
    <row r="82" spans="1:5" ht="14.25">
      <c r="A82" s="179" t="s">
        <v>594</v>
      </c>
      <c r="B82" s="176" t="s">
        <v>595</v>
      </c>
      <c r="C82" s="48">
        <f>SUM('5.sz.önk.egysz.kiad.'!C82+'6.sz.hiv.egysz.kiad.'!C82+'7.sz.ovi egysz.kiad.'!C82)</f>
        <v>77029497</v>
      </c>
      <c r="D82" s="48">
        <f>SUM('5.sz.önk.egysz.kiad.'!D82+'6.sz.hiv.egysz.kiad.'!D82+'7.sz.ovi egysz.kiad.'!D82)</f>
        <v>57179497</v>
      </c>
      <c r="E82" s="48">
        <f>SUM('5.sz.önk.egysz.kiad.'!E82+'6.sz.hiv.egysz.kiad.'!E82+'7.sz.ovi egysz.kiad.'!E82)</f>
        <v>3035289</v>
      </c>
    </row>
    <row r="83" spans="1:5" s="350" customFormat="1" ht="14.25">
      <c r="A83" s="66" t="s">
        <v>829</v>
      </c>
      <c r="B83" s="53" t="s">
        <v>596</v>
      </c>
      <c r="C83" s="56">
        <f>SUM('5.sz.önk.egysz.kiad.'!C83+'6.sz.hiv.egysz.kiad.'!C83+'7.sz.ovi egysz.kiad.'!C83)</f>
        <v>362326749</v>
      </c>
      <c r="D83" s="56">
        <f>SUM('5.sz.önk.egysz.kiad.'!D83+'6.sz.hiv.egysz.kiad.'!D83+'7.sz.ovi egysz.kiad.'!D83)</f>
        <v>303076749</v>
      </c>
      <c r="E83" s="56">
        <f>SUM('5.sz.önk.egysz.kiad.'!E83+'6.sz.hiv.egysz.kiad.'!E83+'7.sz.ovi egysz.kiad.'!E83)</f>
        <v>27048239</v>
      </c>
    </row>
    <row r="84" spans="1:5" ht="14.25">
      <c r="A84" s="181" t="s">
        <v>597</v>
      </c>
      <c r="B84" s="176" t="s">
        <v>598</v>
      </c>
      <c r="C84" s="48">
        <f>SUM('5.sz.önk.egysz.kiad.'!C84+'6.sz.hiv.egysz.kiad.'!C84+'7.sz.ovi egysz.kiad.'!C84)</f>
        <v>51820653</v>
      </c>
      <c r="D84" s="48">
        <f>SUM('5.sz.önk.egysz.kiad.'!D84+'6.sz.hiv.egysz.kiad.'!D84+'7.sz.ovi egysz.kiad.'!D84)</f>
        <v>103420653</v>
      </c>
      <c r="E84" s="48">
        <f>SUM('5.sz.önk.egysz.kiad.'!E84+'6.sz.hiv.egysz.kiad.'!E84+'7.sz.ovi egysz.kiad.'!E84)</f>
        <v>102632867</v>
      </c>
    </row>
    <row r="85" spans="1:5" ht="14.25">
      <c r="A85" s="181" t="s">
        <v>599</v>
      </c>
      <c r="B85" s="176" t="s">
        <v>600</v>
      </c>
      <c r="C85" s="48">
        <f>SUM('5.sz.önk.egysz.kiad.'!C85+'6.sz.hiv.egysz.kiad.'!C85+'7.sz.ovi egysz.kiad.'!C85)</f>
        <v>0</v>
      </c>
      <c r="D85" s="48">
        <f>SUM('5.sz.önk.egysz.kiad.'!D85+'6.sz.hiv.egysz.kiad.'!D85+'7.sz.ovi egysz.kiad.'!D85)</f>
        <v>0</v>
      </c>
      <c r="E85" s="48">
        <f>SUM('5.sz.önk.egysz.kiad.'!E85+'6.sz.hiv.egysz.kiad.'!E85+'7.sz.ovi egysz.kiad.'!E85)</f>
        <v>0</v>
      </c>
    </row>
    <row r="86" spans="1:5" ht="14.25">
      <c r="A86" s="181" t="s">
        <v>601</v>
      </c>
      <c r="B86" s="176" t="s">
        <v>602</v>
      </c>
      <c r="C86" s="48">
        <f>SUM('5.sz.önk.egysz.kiad.'!C86+'6.sz.hiv.egysz.kiad.'!C86+'7.sz.ovi egysz.kiad.'!C86)</f>
        <v>0</v>
      </c>
      <c r="D86" s="48">
        <f>SUM('5.sz.önk.egysz.kiad.'!D86+'6.sz.hiv.egysz.kiad.'!D86+'7.sz.ovi egysz.kiad.'!D86)</f>
        <v>0</v>
      </c>
      <c r="E86" s="48">
        <f>SUM('5.sz.önk.egysz.kiad.'!E86+'6.sz.hiv.egysz.kiad.'!E86+'7.sz.ovi egysz.kiad.'!E86)</f>
        <v>0</v>
      </c>
    </row>
    <row r="87" spans="1:5" ht="14.25">
      <c r="A87" s="181" t="s">
        <v>603</v>
      </c>
      <c r="B87" s="176" t="s">
        <v>604</v>
      </c>
      <c r="C87" s="48">
        <f>SUM('5.sz.önk.egysz.kiad.'!C87+'6.sz.hiv.egysz.kiad.'!C87+'7.sz.ovi egysz.kiad.'!C87)</f>
        <v>13991576</v>
      </c>
      <c r="D87" s="48">
        <f>SUM('5.sz.önk.egysz.kiad.'!D87+'6.sz.hiv.egysz.kiad.'!D87+'7.sz.ovi egysz.kiad.'!D87)</f>
        <v>17391576</v>
      </c>
      <c r="E87" s="48">
        <f>SUM('5.sz.önk.egysz.kiad.'!E87+'6.sz.hiv.egysz.kiad.'!E87+'7.sz.ovi egysz.kiad.'!E87)</f>
        <v>16943379</v>
      </c>
    </row>
    <row r="88" spans="1:7" s="350" customFormat="1" ht="14.25">
      <c r="A88" s="58" t="s">
        <v>830</v>
      </c>
      <c r="B88" s="53" t="s">
        <v>605</v>
      </c>
      <c r="C88" s="56">
        <f>SUM('5.sz.önk.egysz.kiad.'!C88+'6.sz.hiv.egysz.kiad.'!C88+'7.sz.ovi egysz.kiad.'!C88)</f>
        <v>65812229</v>
      </c>
      <c r="D88" s="56">
        <f>SUM('5.sz.önk.egysz.kiad.'!D88+'6.sz.hiv.egysz.kiad.'!D88+'7.sz.ovi egysz.kiad.'!D88)</f>
        <v>120812229</v>
      </c>
      <c r="E88" s="56">
        <f>SUM('5.sz.önk.egysz.kiad.'!E88+'6.sz.hiv.egysz.kiad.'!E88+'7.sz.ovi egysz.kiad.'!E88)</f>
        <v>119576246</v>
      </c>
      <c r="G88" s="304">
        <f>SUM(C83+C88)</f>
        <v>428138978</v>
      </c>
    </row>
    <row r="89" spans="1:5" ht="14.25">
      <c r="A89" s="181" t="s">
        <v>606</v>
      </c>
      <c r="B89" s="176" t="s">
        <v>607</v>
      </c>
      <c r="C89" s="48">
        <f>SUM('5.sz.önk.egysz.kiad.'!C89+'6.sz.hiv.egysz.kiad.'!C89+'7.sz.ovi egysz.kiad.'!C89)</f>
        <v>0</v>
      </c>
      <c r="D89" s="48">
        <f>SUM('5.sz.önk.egysz.kiad.'!D89+'6.sz.hiv.egysz.kiad.'!D89+'7.sz.ovi egysz.kiad.'!D89)</f>
        <v>0</v>
      </c>
      <c r="E89" s="48">
        <f>SUM('5.sz.önk.egysz.kiad.'!E89+'6.sz.hiv.egysz.kiad.'!E89+'7.sz.ovi egysz.kiad.'!E89)</f>
        <v>0</v>
      </c>
    </row>
    <row r="90" spans="1:5" ht="14.25">
      <c r="A90" s="181" t="s">
        <v>866</v>
      </c>
      <c r="B90" s="176" t="s">
        <v>608</v>
      </c>
      <c r="C90" s="48">
        <f>SUM('5.sz.önk.egysz.kiad.'!C90+'6.sz.hiv.egysz.kiad.'!C90+'7.sz.ovi egysz.kiad.'!C90)</f>
        <v>0</v>
      </c>
      <c r="D90" s="48">
        <f>SUM('5.sz.önk.egysz.kiad.'!D90+'6.sz.hiv.egysz.kiad.'!D90+'7.sz.ovi egysz.kiad.'!D90)</f>
        <v>0</v>
      </c>
      <c r="E90" s="48">
        <f>SUM('5.sz.önk.egysz.kiad.'!E90+'6.sz.hiv.egysz.kiad.'!E90+'7.sz.ovi egysz.kiad.'!E90)</f>
        <v>0</v>
      </c>
    </row>
    <row r="91" spans="1:5" ht="14.25">
      <c r="A91" s="181" t="s">
        <v>867</v>
      </c>
      <c r="B91" s="176" t="s">
        <v>609</v>
      </c>
      <c r="C91" s="48">
        <f>SUM('5.sz.önk.egysz.kiad.'!C91+'6.sz.hiv.egysz.kiad.'!C91+'7.sz.ovi egysz.kiad.'!C91)</f>
        <v>0</v>
      </c>
      <c r="D91" s="48">
        <f>SUM('5.sz.önk.egysz.kiad.'!D91+'6.sz.hiv.egysz.kiad.'!D91+'7.sz.ovi egysz.kiad.'!D91)</f>
        <v>0</v>
      </c>
      <c r="E91" s="48">
        <f>SUM('5.sz.önk.egysz.kiad.'!E91+'6.sz.hiv.egysz.kiad.'!E91+'7.sz.ovi egysz.kiad.'!E91)</f>
        <v>0</v>
      </c>
    </row>
    <row r="92" spans="1:5" ht="14.25">
      <c r="A92" s="181" t="s">
        <v>868</v>
      </c>
      <c r="B92" s="176" t="s">
        <v>610</v>
      </c>
      <c r="C92" s="48">
        <f>SUM('5.sz.önk.egysz.kiad.'!C92+'6.sz.hiv.egysz.kiad.'!C92+'7.sz.ovi egysz.kiad.'!C92)</f>
        <v>0</v>
      </c>
      <c r="D92" s="48">
        <f>SUM('5.sz.önk.egysz.kiad.'!D92+'6.sz.hiv.egysz.kiad.'!D92+'7.sz.ovi egysz.kiad.'!D92)</f>
        <v>0</v>
      </c>
      <c r="E92" s="48">
        <f>SUM('5.sz.önk.egysz.kiad.'!E92+'6.sz.hiv.egysz.kiad.'!E92+'7.sz.ovi egysz.kiad.'!E92)</f>
        <v>0</v>
      </c>
    </row>
    <row r="93" spans="1:5" ht="14.25">
      <c r="A93" s="181" t="s">
        <v>869</v>
      </c>
      <c r="B93" s="176" t="s">
        <v>611</v>
      </c>
      <c r="C93" s="48">
        <f>SUM('5.sz.önk.egysz.kiad.'!C93+'6.sz.hiv.egysz.kiad.'!C93+'7.sz.ovi egysz.kiad.'!C93)</f>
        <v>0</v>
      </c>
      <c r="D93" s="48">
        <f>SUM('5.sz.önk.egysz.kiad.'!D93+'6.sz.hiv.egysz.kiad.'!D93+'7.sz.ovi egysz.kiad.'!D93)</f>
        <v>0</v>
      </c>
      <c r="E93" s="48">
        <f>SUM('5.sz.önk.egysz.kiad.'!E93+'6.sz.hiv.egysz.kiad.'!E93+'7.sz.ovi egysz.kiad.'!E93)</f>
        <v>0</v>
      </c>
    </row>
    <row r="94" spans="1:5" ht="14.25">
      <c r="A94" s="181" t="s">
        <v>870</v>
      </c>
      <c r="B94" s="176" t="s">
        <v>612</v>
      </c>
      <c r="C94" s="48">
        <f>SUM('5.sz.önk.egysz.kiad.'!C94+'6.sz.hiv.egysz.kiad.'!C94+'7.sz.ovi egysz.kiad.'!C94)</f>
        <v>0</v>
      </c>
      <c r="D94" s="48">
        <f>SUM('5.sz.önk.egysz.kiad.'!D94+'6.sz.hiv.egysz.kiad.'!D94+'7.sz.ovi egysz.kiad.'!D94)</f>
        <v>0</v>
      </c>
      <c r="E94" s="48">
        <f>SUM('5.sz.önk.egysz.kiad.'!E94+'6.sz.hiv.egysz.kiad.'!E94+'7.sz.ovi egysz.kiad.'!E94)</f>
        <v>0</v>
      </c>
    </row>
    <row r="95" spans="1:5" ht="14.25">
      <c r="A95" s="181" t="s">
        <v>613</v>
      </c>
      <c r="B95" s="176" t="s">
        <v>614</v>
      </c>
      <c r="C95" s="48">
        <f>SUM('5.sz.önk.egysz.kiad.'!C95+'6.sz.hiv.egysz.kiad.'!C95+'7.sz.ovi egysz.kiad.'!C95)</f>
        <v>0</v>
      </c>
      <c r="D95" s="48">
        <f>SUM('5.sz.önk.egysz.kiad.'!D95+'6.sz.hiv.egysz.kiad.'!D95+'7.sz.ovi egysz.kiad.'!D95)</f>
        <v>0</v>
      </c>
      <c r="E95" s="48">
        <f>SUM('5.sz.önk.egysz.kiad.'!E95+'6.sz.hiv.egysz.kiad.'!E95+'7.sz.ovi egysz.kiad.'!E95)</f>
        <v>0</v>
      </c>
    </row>
    <row r="96" spans="1:5" ht="14.25">
      <c r="A96" s="181" t="s">
        <v>871</v>
      </c>
      <c r="B96" s="176" t="s">
        <v>876</v>
      </c>
      <c r="C96" s="48">
        <f>SUM('5.sz.önk.egysz.kiad.'!C96+'6.sz.hiv.egysz.kiad.'!C96+'7.sz.ovi egysz.kiad.'!C96)</f>
        <v>0</v>
      </c>
      <c r="D96" s="48">
        <f>SUM('5.sz.önk.egysz.kiad.'!D96+'6.sz.hiv.egysz.kiad.'!D96+'7.sz.ovi egysz.kiad.'!D96)</f>
        <v>16470098</v>
      </c>
      <c r="E96" s="48">
        <f>SUM('5.sz.önk.egysz.kiad.'!E96+'6.sz.hiv.egysz.kiad.'!E96+'7.sz.ovi egysz.kiad.'!E96)</f>
        <v>16470098</v>
      </c>
    </row>
    <row r="97" spans="1:5" s="350" customFormat="1" ht="14.25">
      <c r="A97" s="58" t="s">
        <v>831</v>
      </c>
      <c r="B97" s="53" t="s">
        <v>616</v>
      </c>
      <c r="C97" s="56">
        <f>SUM('5.sz.önk.egysz.kiad.'!C97+'6.sz.hiv.egysz.kiad.'!C97+'7.sz.ovi egysz.kiad.'!C97)</f>
        <v>0</v>
      </c>
      <c r="D97" s="56">
        <f>SUM('5.sz.önk.egysz.kiad.'!D97+'6.sz.hiv.egysz.kiad.'!D97+'7.sz.ovi egysz.kiad.'!D97)</f>
        <v>16470098</v>
      </c>
      <c r="E97" s="56">
        <f>SUM('5.sz.önk.egysz.kiad.'!E97+'6.sz.hiv.egysz.kiad.'!E97+'7.sz.ovi egysz.kiad.'!E97)</f>
        <v>16470098</v>
      </c>
    </row>
    <row r="98" spans="1:5" ht="14.25">
      <c r="A98" s="185" t="s">
        <v>112</v>
      </c>
      <c r="B98" s="63"/>
      <c r="C98" s="48">
        <f>SUM('5.sz.önk.egysz.kiad.'!C98+'6.sz.hiv.egysz.kiad.'!C98+'7.sz.ovi egysz.kiad.'!C98)</f>
        <v>0</v>
      </c>
      <c r="D98" s="48">
        <f>SUM('5.sz.önk.egysz.kiad.'!D98+'6.sz.hiv.egysz.kiad.'!D98+'7.sz.ovi egysz.kiad.'!D98)</f>
        <v>0</v>
      </c>
      <c r="E98" s="48">
        <f>SUM('5.sz.önk.egysz.kiad.'!E98+'6.sz.hiv.egysz.kiad.'!E98+'7.sz.ovi egysz.kiad.'!E98)</f>
        <v>0</v>
      </c>
    </row>
    <row r="99" spans="1:5" s="350" customFormat="1" ht="14.25">
      <c r="A99" s="187" t="s">
        <v>4</v>
      </c>
      <c r="B99" s="188" t="s">
        <v>617</v>
      </c>
      <c r="C99" s="56">
        <f>SUM('5.sz.önk.egysz.kiad.'!C99+'6.sz.hiv.egysz.kiad.'!C99+'7.sz.ovi egysz.kiad.'!C99)</f>
        <v>1060556230</v>
      </c>
      <c r="D99" s="56">
        <f>SUM('5.sz.önk.egysz.kiad.'!D99+'6.sz.hiv.egysz.kiad.'!D99+'7.sz.ovi egysz.kiad.'!D99)</f>
        <v>1153837877</v>
      </c>
      <c r="E99" s="56">
        <f>SUM('5.sz.önk.egysz.kiad.'!E99+'6.sz.hiv.egysz.kiad.'!E99+'7.sz.ovi egysz.kiad.'!E99)</f>
        <v>790921036</v>
      </c>
    </row>
    <row r="100" spans="1:24" ht="14.25">
      <c r="A100" s="181" t="s">
        <v>872</v>
      </c>
      <c r="B100" s="178" t="s">
        <v>618</v>
      </c>
      <c r="C100" s="48">
        <f>SUM('5.sz.önk.egysz.kiad.'!C100+'6.sz.hiv.egysz.kiad.'!C100+'7.sz.ovi egysz.kiad.'!C100)</f>
        <v>4771430</v>
      </c>
      <c r="D100" s="48">
        <f>SUM('5.sz.önk.egysz.kiad.'!D100+'6.sz.hiv.egysz.kiad.'!D100+'7.sz.ovi egysz.kiad.'!D100)</f>
        <v>4771430</v>
      </c>
      <c r="E100" s="48">
        <f>SUM('5.sz.önk.egysz.kiad.'!E100+'6.sz.hiv.egysz.kiad.'!E100+'7.sz.ovi egysz.kiad.'!E100)</f>
        <v>4771430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70"/>
      <c r="X100" s="70"/>
    </row>
    <row r="101" spans="1:24" ht="14.25">
      <c r="A101" s="181" t="s">
        <v>621</v>
      </c>
      <c r="B101" s="178" t="s">
        <v>622</v>
      </c>
      <c r="C101" s="48">
        <f>SUM('5.sz.önk.egysz.kiad.'!C101+'6.sz.hiv.egysz.kiad.'!C101+'7.sz.ovi egysz.kiad.'!C101)</f>
        <v>0</v>
      </c>
      <c r="D101" s="48">
        <f>SUM('5.sz.önk.egysz.kiad.'!D101+'6.sz.hiv.egysz.kiad.'!D101+'7.sz.ovi egysz.kiad.'!D101)</f>
        <v>0</v>
      </c>
      <c r="E101" s="48">
        <f>SUM('5.sz.önk.egysz.kiad.'!E101+'6.sz.hiv.egysz.kiad.'!E101+'7.sz.ovi egysz.kiad.'!E101)</f>
        <v>0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70"/>
      <c r="X101" s="70"/>
    </row>
    <row r="102" spans="1:24" ht="14.25">
      <c r="A102" s="181" t="s">
        <v>873</v>
      </c>
      <c r="B102" s="178" t="s">
        <v>623</v>
      </c>
      <c r="C102" s="48">
        <f>SUM('5.sz.önk.egysz.kiad.'!C102+'6.sz.hiv.egysz.kiad.'!C102+'7.sz.ovi egysz.kiad.'!C102)</f>
        <v>0</v>
      </c>
      <c r="D102" s="48">
        <f>SUM('5.sz.önk.egysz.kiad.'!D102+'6.sz.hiv.egysz.kiad.'!D102+'7.sz.ovi egysz.kiad.'!D102)</f>
        <v>0</v>
      </c>
      <c r="E102" s="48">
        <f>SUM('5.sz.önk.egysz.kiad.'!E102+'6.sz.hiv.egysz.kiad.'!E102+'7.sz.ovi egysz.kiad.'!E102)</f>
        <v>0</v>
      </c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70"/>
      <c r="X102" s="70"/>
    </row>
    <row r="103" spans="1:24" ht="14.25">
      <c r="A103" s="58" t="s">
        <v>836</v>
      </c>
      <c r="B103" s="55" t="s">
        <v>625</v>
      </c>
      <c r="C103" s="48">
        <f>SUM('5.sz.önk.egysz.kiad.'!C103+'6.sz.hiv.egysz.kiad.'!C103+'7.sz.ovi egysz.kiad.'!C103)</f>
        <v>0</v>
      </c>
      <c r="D103" s="48">
        <f>SUM('5.sz.önk.egysz.kiad.'!D103+'6.sz.hiv.egysz.kiad.'!D103+'7.sz.ovi egysz.kiad.'!D103)</f>
        <v>0</v>
      </c>
      <c r="E103" s="48">
        <f>SUM('5.sz.önk.egysz.kiad.'!E103+'6.sz.hiv.egysz.kiad.'!E103+'7.sz.ovi egysz.kiad.'!E103)</f>
        <v>0</v>
      </c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70"/>
      <c r="X103" s="70"/>
    </row>
    <row r="104" spans="1:24" ht="14.25">
      <c r="A104" s="191" t="s">
        <v>874</v>
      </c>
      <c r="B104" s="178" t="s">
        <v>626</v>
      </c>
      <c r="C104" s="48">
        <f>SUM('5.sz.önk.egysz.kiad.'!C104+'6.sz.hiv.egysz.kiad.'!C104+'7.sz.ovi egysz.kiad.'!C104)</f>
        <v>0</v>
      </c>
      <c r="D104" s="48">
        <f>SUM('5.sz.önk.egysz.kiad.'!D104+'6.sz.hiv.egysz.kiad.'!D104+'7.sz.ovi egysz.kiad.'!D104)</f>
        <v>0</v>
      </c>
      <c r="E104" s="48">
        <f>SUM('5.sz.önk.egysz.kiad.'!E104+'6.sz.hiv.egysz.kiad.'!E104+'7.sz.ovi egysz.kiad.'!E104)</f>
        <v>0</v>
      </c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70"/>
      <c r="X104" s="70"/>
    </row>
    <row r="105" spans="1:24" ht="14.25">
      <c r="A105" s="191" t="s">
        <v>842</v>
      </c>
      <c r="B105" s="178" t="s">
        <v>629</v>
      </c>
      <c r="C105" s="48">
        <f>SUM('5.sz.önk.egysz.kiad.'!C105+'6.sz.hiv.egysz.kiad.'!C105+'7.sz.ovi egysz.kiad.'!C105)</f>
        <v>0</v>
      </c>
      <c r="D105" s="48">
        <f>SUM('5.sz.önk.egysz.kiad.'!D105+'6.sz.hiv.egysz.kiad.'!D105+'7.sz.ovi egysz.kiad.'!D105)</f>
        <v>0</v>
      </c>
      <c r="E105" s="48">
        <f>SUM('5.sz.önk.egysz.kiad.'!E105+'6.sz.hiv.egysz.kiad.'!E105+'7.sz.ovi egysz.kiad.'!E105)</f>
        <v>0</v>
      </c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70"/>
      <c r="X105" s="70"/>
    </row>
    <row r="106" spans="1:24" ht="14.25">
      <c r="A106" s="181" t="s">
        <v>630</v>
      </c>
      <c r="B106" s="178" t="s">
        <v>631</v>
      </c>
      <c r="C106" s="48">
        <f>SUM('5.sz.önk.egysz.kiad.'!C106+'6.sz.hiv.egysz.kiad.'!C106+'7.sz.ovi egysz.kiad.'!C106)</f>
        <v>0</v>
      </c>
      <c r="D106" s="48">
        <f>SUM('5.sz.önk.egysz.kiad.'!D106+'6.sz.hiv.egysz.kiad.'!D106+'7.sz.ovi egysz.kiad.'!D106)</f>
        <v>0</v>
      </c>
      <c r="E106" s="48">
        <f>SUM('5.sz.önk.egysz.kiad.'!E106+'6.sz.hiv.egysz.kiad.'!E106+'7.sz.ovi egysz.kiad.'!E106)</f>
        <v>0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70"/>
      <c r="X106" s="70"/>
    </row>
    <row r="107" spans="1:24" ht="14.25">
      <c r="A107" s="181" t="s">
        <v>0</v>
      </c>
      <c r="B107" s="178" t="s">
        <v>632</v>
      </c>
      <c r="C107" s="48">
        <f>SUM('5.sz.önk.egysz.kiad.'!C107+'6.sz.hiv.egysz.kiad.'!C107+'7.sz.ovi egysz.kiad.'!C107)</f>
        <v>0</v>
      </c>
      <c r="D107" s="48">
        <f>SUM('5.sz.önk.egysz.kiad.'!D107+'6.sz.hiv.egysz.kiad.'!D107+'7.sz.ovi egysz.kiad.'!D107)</f>
        <v>0</v>
      </c>
      <c r="E107" s="48">
        <f>SUM('5.sz.önk.egysz.kiad.'!E107+'6.sz.hiv.egysz.kiad.'!E107+'7.sz.ovi egysz.kiad.'!E107)</f>
        <v>0</v>
      </c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70"/>
      <c r="X107" s="70"/>
    </row>
    <row r="108" spans="1:24" ht="14.25">
      <c r="A108" s="74" t="s">
        <v>839</v>
      </c>
      <c r="B108" s="55" t="s">
        <v>633</v>
      </c>
      <c r="C108" s="48">
        <f>SUM('5.sz.önk.egysz.kiad.'!C108+'6.sz.hiv.egysz.kiad.'!C108+'7.sz.ovi egysz.kiad.'!C108)</f>
        <v>0</v>
      </c>
      <c r="D108" s="48">
        <f>SUM('5.sz.önk.egysz.kiad.'!D108+'6.sz.hiv.egysz.kiad.'!D108+'7.sz.ovi egysz.kiad.'!D108)</f>
        <v>0</v>
      </c>
      <c r="E108" s="48">
        <f>SUM('5.sz.önk.egysz.kiad.'!E108+'6.sz.hiv.egysz.kiad.'!E108+'7.sz.ovi egysz.kiad.'!E108)</f>
        <v>0</v>
      </c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70"/>
      <c r="X108" s="70"/>
    </row>
    <row r="109" spans="1:24" ht="14.25">
      <c r="A109" s="191" t="s">
        <v>634</v>
      </c>
      <c r="B109" s="178" t="s">
        <v>635</v>
      </c>
      <c r="C109" s="48">
        <f>SUM('5.sz.önk.egysz.kiad.'!C109+'6.sz.hiv.egysz.kiad.'!C109+'7.sz.ovi egysz.kiad.'!C109)</f>
        <v>0</v>
      </c>
      <c r="D109" s="48">
        <f>SUM('5.sz.önk.egysz.kiad.'!D109+'6.sz.hiv.egysz.kiad.'!D109+'7.sz.ovi egysz.kiad.'!D109)</f>
        <v>0</v>
      </c>
      <c r="E109" s="48">
        <f>SUM('5.sz.önk.egysz.kiad.'!E109+'6.sz.hiv.egysz.kiad.'!E109+'7.sz.ovi egysz.kiad.'!E109)</f>
        <v>0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70"/>
      <c r="X109" s="70"/>
    </row>
    <row r="110" spans="1:24" ht="14.25">
      <c r="A110" s="191" t="s">
        <v>636</v>
      </c>
      <c r="B110" s="178" t="s">
        <v>637</v>
      </c>
      <c r="C110" s="48">
        <f>SUM('5.sz.önk.egysz.kiad.'!C110+'6.sz.hiv.egysz.kiad.'!C110+'7.sz.ovi egysz.kiad.'!C110)</f>
        <v>11847626</v>
      </c>
      <c r="D110" s="48">
        <f>SUM('5.sz.önk.egysz.kiad.'!D110+'6.sz.hiv.egysz.kiad.'!D110+'7.sz.ovi egysz.kiad.'!D110)</f>
        <v>11847626</v>
      </c>
      <c r="E110" s="48">
        <f>SUM('5.sz.önk.egysz.kiad.'!E110+'6.sz.hiv.egysz.kiad.'!E110+'7.sz.ovi egysz.kiad.'!E110)</f>
        <v>11844626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70"/>
      <c r="X110" s="70"/>
    </row>
    <row r="111" spans="1:24" s="350" customFormat="1" ht="14.25">
      <c r="A111" s="74" t="s">
        <v>638</v>
      </c>
      <c r="B111" s="55" t="s">
        <v>639</v>
      </c>
      <c r="C111" s="56">
        <f>SUM('5.sz.önk.egysz.kiad.'!C111+'6.sz.hiv.egysz.kiad.'!C111+'7.sz.ovi egysz.kiad.'!C111)</f>
        <v>281592003</v>
      </c>
      <c r="D111" s="56">
        <f>SUM('5.sz.önk.egysz.kiad.'!D111+'6.sz.hiv.egysz.kiad.'!D111+'7.sz.ovi egysz.kiad.'!D111)</f>
        <v>281592003</v>
      </c>
      <c r="E111" s="56">
        <f>SUM('5.sz.önk.egysz.kiad.'!E111+'6.sz.hiv.egysz.kiad.'!E111+'7.sz.ovi egysz.kiad.'!E111)</f>
        <v>265784154</v>
      </c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396"/>
      <c r="X111" s="396"/>
    </row>
    <row r="112" spans="1:24" ht="14.25">
      <c r="A112" s="191" t="s">
        <v>640</v>
      </c>
      <c r="B112" s="178" t="s">
        <v>641</v>
      </c>
      <c r="C112" s="48">
        <f>SUM('5.sz.önk.egysz.kiad.'!C112+'6.sz.hiv.egysz.kiad.'!C112+'7.sz.ovi egysz.kiad.'!C112)</f>
        <v>0</v>
      </c>
      <c r="D112" s="48">
        <f>SUM('5.sz.önk.egysz.kiad.'!D112+'6.sz.hiv.egysz.kiad.'!D112+'7.sz.ovi egysz.kiad.'!D112)</f>
        <v>0</v>
      </c>
      <c r="E112" s="48">
        <f>SUM('5.sz.önk.egysz.kiad.'!E112+'6.sz.hiv.egysz.kiad.'!E112+'7.sz.ovi egysz.kiad.'!E112)</f>
        <v>0</v>
      </c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70"/>
      <c r="X112" s="70"/>
    </row>
    <row r="113" spans="1:24" ht="14.25">
      <c r="A113" s="191" t="s">
        <v>642</v>
      </c>
      <c r="B113" s="178" t="s">
        <v>643</v>
      </c>
      <c r="C113" s="48">
        <f>SUM('5.sz.önk.egysz.kiad.'!C113+'6.sz.hiv.egysz.kiad.'!C113+'7.sz.ovi egysz.kiad.'!C113)</f>
        <v>0</v>
      </c>
      <c r="D113" s="48">
        <f>SUM('5.sz.önk.egysz.kiad.'!D113+'6.sz.hiv.egysz.kiad.'!D113+'7.sz.ovi egysz.kiad.'!D113)</f>
        <v>0</v>
      </c>
      <c r="E113" s="48">
        <f>SUM('5.sz.önk.egysz.kiad.'!E113+'6.sz.hiv.egysz.kiad.'!E113+'7.sz.ovi egysz.kiad.'!E113)</f>
        <v>0</v>
      </c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70"/>
      <c r="X113" s="70"/>
    </row>
    <row r="114" spans="1:24" ht="14.25">
      <c r="A114" s="191" t="s">
        <v>644</v>
      </c>
      <c r="B114" s="178" t="s">
        <v>645</v>
      </c>
      <c r="C114" s="48">
        <f>SUM('5.sz.önk.egysz.kiad.'!C114+'6.sz.hiv.egysz.kiad.'!C114+'7.sz.ovi egysz.kiad.'!C114)</f>
        <v>0</v>
      </c>
      <c r="D114" s="48">
        <f>SUM('5.sz.önk.egysz.kiad.'!D114+'6.sz.hiv.egysz.kiad.'!D114+'7.sz.ovi egysz.kiad.'!D114)</f>
        <v>0</v>
      </c>
      <c r="E114" s="48">
        <f>SUM('5.sz.önk.egysz.kiad.'!E114+'6.sz.hiv.egysz.kiad.'!E114+'7.sz.ovi egysz.kiad.'!E114)</f>
        <v>0</v>
      </c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70"/>
      <c r="X114" s="70"/>
    </row>
    <row r="115" spans="1:24" s="350" customFormat="1" ht="14.25">
      <c r="A115" s="74" t="s">
        <v>840</v>
      </c>
      <c r="B115" s="55" t="s">
        <v>646</v>
      </c>
      <c r="C115" s="56">
        <f>SUM('5.sz.önk.egysz.kiad.'!C115+'6.sz.hiv.egysz.kiad.'!C115+'7.sz.ovi egysz.kiad.'!C115)</f>
        <v>293439629</v>
      </c>
      <c r="D115" s="56">
        <f>SUM('5.sz.önk.egysz.kiad.'!D115+'6.sz.hiv.egysz.kiad.'!D115+'7.sz.ovi egysz.kiad.'!D115)</f>
        <v>293439629</v>
      </c>
      <c r="E115" s="56">
        <f>SUM('5.sz.önk.egysz.kiad.'!E115+'6.sz.hiv.egysz.kiad.'!E115+'7.sz.ovi egysz.kiad.'!E115)</f>
        <v>277628780</v>
      </c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396"/>
      <c r="X115" s="396"/>
    </row>
    <row r="116" spans="1:24" ht="14.25">
      <c r="A116" s="191" t="s">
        <v>647</v>
      </c>
      <c r="B116" s="178" t="s">
        <v>648</v>
      </c>
      <c r="C116" s="48">
        <f>SUM('5.sz.önk.egysz.kiad.'!C116+'6.sz.hiv.egysz.kiad.'!C116+'7.sz.ovi egysz.kiad.'!C116)</f>
        <v>0</v>
      </c>
      <c r="D116" s="48">
        <f>SUM('5.sz.önk.egysz.kiad.'!D116+'6.sz.hiv.egysz.kiad.'!D116+'7.sz.ovi egysz.kiad.'!D116)</f>
        <v>0</v>
      </c>
      <c r="E116" s="48">
        <f>SUM('5.sz.önk.egysz.kiad.'!E116+'6.sz.hiv.egysz.kiad.'!E116+'7.sz.ovi egysz.kiad.'!E116)</f>
        <v>0</v>
      </c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70"/>
      <c r="X116" s="70"/>
    </row>
    <row r="117" spans="1:24" ht="14.25">
      <c r="A117" s="181" t="s">
        <v>649</v>
      </c>
      <c r="B117" s="178" t="s">
        <v>650</v>
      </c>
      <c r="C117" s="48">
        <f>SUM('5.sz.önk.egysz.kiad.'!C117+'6.sz.hiv.egysz.kiad.'!C117+'7.sz.ovi egysz.kiad.'!C117)</f>
        <v>0</v>
      </c>
      <c r="D117" s="48">
        <f>SUM('5.sz.önk.egysz.kiad.'!D117+'6.sz.hiv.egysz.kiad.'!D117+'7.sz.ovi egysz.kiad.'!D117)</f>
        <v>0</v>
      </c>
      <c r="E117" s="48">
        <f>SUM('5.sz.önk.egysz.kiad.'!E117+'6.sz.hiv.egysz.kiad.'!E117+'7.sz.ovi egysz.kiad.'!E117)</f>
        <v>0</v>
      </c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70"/>
      <c r="X117" s="70"/>
    </row>
    <row r="118" spans="1:24" ht="14.25">
      <c r="A118" s="191" t="s">
        <v>1</v>
      </c>
      <c r="B118" s="178" t="s">
        <v>651</v>
      </c>
      <c r="C118" s="48">
        <f>SUM('5.sz.önk.egysz.kiad.'!C118+'6.sz.hiv.egysz.kiad.'!C118+'7.sz.ovi egysz.kiad.'!C118)</f>
        <v>0</v>
      </c>
      <c r="D118" s="48">
        <f>SUM('5.sz.önk.egysz.kiad.'!D118+'6.sz.hiv.egysz.kiad.'!D118+'7.sz.ovi egysz.kiad.'!D118)</f>
        <v>0</v>
      </c>
      <c r="E118" s="48">
        <f>SUM('5.sz.önk.egysz.kiad.'!E118+'6.sz.hiv.egysz.kiad.'!E118+'7.sz.ovi egysz.kiad.'!E118)</f>
        <v>0</v>
      </c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70"/>
      <c r="X118" s="70"/>
    </row>
    <row r="119" spans="1:24" ht="14.25">
      <c r="A119" s="191" t="s">
        <v>845</v>
      </c>
      <c r="B119" s="178" t="s">
        <v>652</v>
      </c>
      <c r="C119" s="48">
        <f>SUM('5.sz.önk.egysz.kiad.'!C119+'6.sz.hiv.egysz.kiad.'!C119+'7.sz.ovi egysz.kiad.'!C119)</f>
        <v>0</v>
      </c>
      <c r="D119" s="48">
        <f>SUM('5.sz.önk.egysz.kiad.'!D119+'6.sz.hiv.egysz.kiad.'!D119+'7.sz.ovi egysz.kiad.'!D119)</f>
        <v>0</v>
      </c>
      <c r="E119" s="48">
        <f>SUM('5.sz.önk.egysz.kiad.'!E119+'6.sz.hiv.egysz.kiad.'!E119+'7.sz.ovi egysz.kiad.'!E119)</f>
        <v>0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70"/>
      <c r="X119" s="70"/>
    </row>
    <row r="120" spans="1:24" ht="14.25">
      <c r="A120" s="74" t="s">
        <v>846</v>
      </c>
      <c r="B120" s="55" t="s">
        <v>656</v>
      </c>
      <c r="C120" s="48">
        <f>SUM('5.sz.önk.egysz.kiad.'!C120+'6.sz.hiv.egysz.kiad.'!C120+'7.sz.ovi egysz.kiad.'!C120)</f>
        <v>0</v>
      </c>
      <c r="D120" s="48">
        <f>SUM('5.sz.önk.egysz.kiad.'!D120+'6.sz.hiv.egysz.kiad.'!D120+'7.sz.ovi egysz.kiad.'!D120)</f>
        <v>0</v>
      </c>
      <c r="E120" s="48">
        <f>SUM('5.sz.önk.egysz.kiad.'!E120+'6.sz.hiv.egysz.kiad.'!E120+'7.sz.ovi egysz.kiad.'!E120)</f>
        <v>0</v>
      </c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70"/>
      <c r="X120" s="70"/>
    </row>
    <row r="121" spans="1:24" ht="14.25">
      <c r="A121" s="181" t="s">
        <v>657</v>
      </c>
      <c r="B121" s="178" t="s">
        <v>658</v>
      </c>
      <c r="C121" s="48">
        <f>SUM('5.sz.önk.egysz.kiad.'!C121+'6.sz.hiv.egysz.kiad.'!C121+'7.sz.ovi egysz.kiad.'!C121)</f>
        <v>0</v>
      </c>
      <c r="D121" s="48">
        <f>SUM('5.sz.önk.egysz.kiad.'!D121+'6.sz.hiv.egysz.kiad.'!D121+'7.sz.ovi egysz.kiad.'!D121)</f>
        <v>0</v>
      </c>
      <c r="E121" s="48">
        <f>SUM('5.sz.önk.egysz.kiad.'!E121+'6.sz.hiv.egysz.kiad.'!E121+'7.sz.ovi egysz.kiad.'!E121)</f>
        <v>0</v>
      </c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70"/>
      <c r="X121" s="70"/>
    </row>
    <row r="122" spans="1:24" s="350" customFormat="1" ht="14.25">
      <c r="A122" s="194" t="s">
        <v>5</v>
      </c>
      <c r="B122" s="195" t="s">
        <v>659</v>
      </c>
      <c r="C122" s="56">
        <f>SUM('5.sz.önk.egysz.kiad.'!C122+'6.sz.hiv.egysz.kiad.'!C122+'7.sz.ovi egysz.kiad.'!C122)</f>
        <v>293439629</v>
      </c>
      <c r="D122" s="56">
        <f>SUM('5.sz.önk.egysz.kiad.'!D122+'6.sz.hiv.egysz.kiad.'!D122+'7.sz.ovi egysz.kiad.'!D122)</f>
        <v>298211059</v>
      </c>
      <c r="E122" s="56">
        <f>SUM('5.sz.önk.egysz.kiad.'!E122+'6.sz.hiv.egysz.kiad.'!E122+'7.sz.ovi egysz.kiad.'!E122)</f>
        <v>282400210</v>
      </c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396"/>
      <c r="X122" s="396"/>
    </row>
    <row r="123" spans="1:24" s="350" customFormat="1" ht="14.25">
      <c r="A123" s="207" t="s">
        <v>41</v>
      </c>
      <c r="B123" s="207"/>
      <c r="C123" s="56">
        <f>SUM('5.sz.önk.egysz.kiad.'!C123+'6.sz.hiv.egysz.kiad.'!C123+'7.sz.ovi egysz.kiad.'!C123)</f>
        <v>1358767289</v>
      </c>
      <c r="D123" s="56">
        <f>SUM('5.sz.önk.egysz.kiad.'!D123+'6.sz.hiv.egysz.kiad.'!D123+'7.sz.ovi egysz.kiad.'!D123)</f>
        <v>1416776410</v>
      </c>
      <c r="E123" s="56">
        <f>SUM('5.sz.önk.egysz.kiad.'!E123+'6.sz.hiv.egysz.kiad.'!E123+'7.sz.ovi egysz.kiad.'!E123)</f>
        <v>1073321246</v>
      </c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/>
      <c r="X123" s="396"/>
    </row>
    <row r="124" spans="2:24" ht="14.25">
      <c r="B124" s="70"/>
      <c r="C124" s="376">
        <f>SUM('5.sz.önk.egysz.kiad.'!C124+'6.sz.hiv.egysz.kiad.'!C124+'7.sz.ovi egysz.kiad.'!C124)</f>
        <v>0</v>
      </c>
      <c r="D124" s="70"/>
      <c r="E124" s="376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2:24" ht="14.25">
      <c r="B125" s="70"/>
      <c r="C125" s="376">
        <f>SUM('5.sz.önk.egysz.kiad.'!C125+'6.sz.hiv.egysz.kiad.'!C125+'7.sz.ovi egysz.kiad.'!C125)</f>
        <v>0</v>
      </c>
      <c r="D125" s="70"/>
      <c r="E125" s="376">
        <f>SUM('5.sz.önk.egysz.kiad.'!E125+'6.sz.hiv.egysz.kiad.'!E125+'7.sz.ovi egysz.kiad.'!E125)</f>
        <v>0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2:24" ht="14.25">
      <c r="B126" s="70"/>
      <c r="C126" s="376">
        <f>SUM('5.sz.önk.egysz.kiad.'!C126+'6.sz.hiv.egysz.kiad.'!C126+'7.sz.ovi egysz.kiad.'!C126)</f>
        <v>0</v>
      </c>
      <c r="D126" s="70"/>
      <c r="E126" s="376">
        <f>SUM('5.sz.önk.egysz.kiad.'!E126+'6.sz.hiv.egysz.kiad.'!E126+'7.sz.ovi egysz.kiad.'!E126)</f>
        <v>0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2:24" ht="14.25">
      <c r="B127" s="70"/>
      <c r="C127" s="376">
        <f>SUM('5.sz.önk.egysz.kiad.'!C127+'6.sz.hiv.egysz.kiad.'!C127+'7.sz.ovi egysz.kiad.'!C127)</f>
        <v>0</v>
      </c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2:24" ht="14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2:24" ht="14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2:24" ht="14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2:24" ht="14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2:24" ht="14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2:24" ht="14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2:24" ht="14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2:24" ht="14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2:24" ht="14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2:24" ht="14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2:24" ht="14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2:24" ht="14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2:24" ht="14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2:24" ht="14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2:24" ht="14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2:24" ht="14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2:24" ht="14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2:24" ht="14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2:24" ht="14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2:24" ht="14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2:24" ht="14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2:24" ht="14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2:24" ht="14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2:24" ht="14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2:24" ht="14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2:24" ht="14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2:24" ht="14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2:24" ht="14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2:24" ht="14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2:24" ht="14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2:24" ht="14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2:24" ht="14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2:24" ht="14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2:24" ht="14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2:24" ht="14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2:24" ht="14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2:24" ht="14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2:24" ht="14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2:24" ht="14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2:24" ht="14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2:24" ht="14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2:24" ht="14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2:24" ht="14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</row>
    <row r="171" spans="2:24" ht="14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</row>
    <row r="172" spans="2:24" ht="14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felhasználó</cp:lastModifiedBy>
  <cp:lastPrinted>2018-05-16T14:00:04Z</cp:lastPrinted>
  <dcterms:created xsi:type="dcterms:W3CDTF">2014-01-03T21:48:14Z</dcterms:created>
  <dcterms:modified xsi:type="dcterms:W3CDTF">2018-05-18T07:09:26Z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