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firstSheet="15" activeTab="20"/>
  </bookViews>
  <sheets>
    <sheet name="kiemelt ei" sheetId="1" r:id="rId1"/>
    <sheet name="1.sz.melléklet" sheetId="2" r:id="rId2"/>
    <sheet name="2.sz. melléklet" sheetId="3" r:id="rId3"/>
    <sheet name="3.sz.melléklet" sheetId="4" r:id="rId4"/>
    <sheet name="4.sz. melléklet" sheetId="5" r:id="rId5"/>
    <sheet name="5.sz. melléklet" sheetId="6" r:id="rId6"/>
    <sheet name="6.a. sz. melléklet" sheetId="7" r:id="rId7"/>
    <sheet name="6.b. sz. melléklet" sheetId="8" r:id="rId8"/>
    <sheet name="6.c. sz. melléklet" sheetId="9" r:id="rId9"/>
    <sheet name="7. sz. melléklet" sheetId="10" r:id="rId10"/>
    <sheet name="8. sz. melléklet" sheetId="11" r:id="rId11"/>
    <sheet name="9.sz. melléklet" sheetId="12" r:id="rId12"/>
    <sheet name="10. sz. melléklet" sheetId="13" r:id="rId13"/>
    <sheet name="11. sz. melléklet" sheetId="14" r:id="rId14"/>
    <sheet name="12. sz. melléklet" sheetId="15" r:id="rId15"/>
    <sheet name="13. sz. melléklet" sheetId="16" r:id="rId16"/>
    <sheet name="14. sz. melléklet" sheetId="17" r:id="rId17"/>
    <sheet name="15. sz. melléklet" sheetId="18" r:id="rId18"/>
    <sheet name="16. sz. melléklet" sheetId="19" r:id="rId19"/>
    <sheet name="17. sz. melléklet" sheetId="20" r:id="rId20"/>
    <sheet name="18.sz. melléklet" sheetId="21" r:id="rId21"/>
    <sheet name="19. sz. melléklet" sheetId="22" r:id="rId22"/>
    <sheet name="20. sz. melléklet" sheetId="23" r:id="rId23"/>
    <sheet name="21. sz. melléklet" sheetId="24" r:id="rId24"/>
    <sheet name="22. sz. melléklet" sheetId="25" r:id="rId25"/>
    <sheet name="23. sz. melléklet" sheetId="26" r:id="rId26"/>
    <sheet name="24. sz. melléklet" sheetId="27" r:id="rId27"/>
    <sheet name="25.a. sz. melléklet" sheetId="28" r:id="rId28"/>
    <sheet name="25.b. sz. melléklet" sheetId="29" r:id="rId29"/>
    <sheet name="25.c. sz. melléklet" sheetId="30" r:id="rId30"/>
    <sheet name="26. sz. melléklet" sheetId="31" r:id="rId31"/>
    <sheet name="GÖRDÜLŐ" sheetId="32" r:id="rId32"/>
    <sheet name="Munka1" sheetId="33" r:id="rId33"/>
  </sheets>
  <definedNames>
    <definedName name="_xlnm.Print_Area" localSheetId="1">'1.sz.melléklet'!$A$1:$F$123</definedName>
    <definedName name="_xlnm.Print_Area" localSheetId="12">'10. sz. melléklet'!$A$1:$H$15</definedName>
    <definedName name="_xlnm.Print_Area" localSheetId="13">'11. sz. melléklet'!$A$1:$F$123</definedName>
    <definedName name="_xlnm.Print_Area" localSheetId="15">'13. sz. melléklet'!$A$1:$D$153</definedName>
    <definedName name="_xlnm.Print_Area" localSheetId="18">'16. sz. melléklet'!$A$1:$F$97</definedName>
    <definedName name="_xlnm.Print_Area" localSheetId="20">'18.sz. melléklet'!$A$1:$F$123</definedName>
    <definedName name="_xlnm.Print_Area" localSheetId="21">'19. sz. melléklet'!$A$1:$C$117</definedName>
    <definedName name="_xlnm.Print_Area" localSheetId="2">'2.sz. melléklet'!$A$1:$F$97</definedName>
    <definedName name="_xlnm.Print_Area" localSheetId="22">'20. sz. melléklet'!$A$1:$D$153</definedName>
    <definedName name="_xlnm.Print_Area" localSheetId="23">'21. sz. melléklet'!$A$1:$F$97</definedName>
    <definedName name="_xlnm.Print_Area" localSheetId="25">'23. sz. melléklet'!$A$1:$C$116</definedName>
    <definedName name="_xlnm.Print_Area" localSheetId="26">'24. sz. melléklet'!$A$1:$D$70</definedName>
    <definedName name="_xlnm.Print_Area" localSheetId="27">'25.a. sz. melléklet'!$A$1:$P$215</definedName>
    <definedName name="_xlnm.Print_Area" localSheetId="28">'25.b. sz. melléklet'!$A$1:$P$215</definedName>
    <definedName name="_xlnm.Print_Area" localSheetId="30">'26. sz. melléklet'!$A$1:$E$34</definedName>
    <definedName name="_xlnm.Print_Area" localSheetId="3">'3.sz.melléklet'!$A$1:$D$153</definedName>
    <definedName name="_xlnm.Print_Area" localSheetId="4">'4.sz. melléklet'!$A$1:$H$48</definedName>
    <definedName name="_xlnm.Print_Area" localSheetId="5">'5.sz. melléklet'!$A$1:$C$39</definedName>
    <definedName name="_xlnm.Print_Area" localSheetId="6">'6.a. sz. melléklet'!$A$1:$I$31</definedName>
    <definedName name="_xlnm.Print_Area" localSheetId="7">'6.b. sz. melléklet'!$A$1:$J$49</definedName>
    <definedName name="_xlnm.Print_Area" localSheetId="9">'7. sz. melléklet'!$A$1:$E$9</definedName>
    <definedName name="_xlnm.Print_Area" localSheetId="10">'8. sz. melléklet'!$A$1:$E$33</definedName>
    <definedName name="_xlnm.Print_Area" localSheetId="11">'9.sz. melléklet'!$A$1:$B$25</definedName>
    <definedName name="_xlnm.Print_Area" localSheetId="31">'GÖRDÜLŐ'!$A$2:$F$28</definedName>
    <definedName name="_xlnm.Print_Area" localSheetId="0">'kiemelt ei'!$A$1:$A$26</definedName>
    <definedName name="pr232" localSheetId="15">'13. sz. melléklet'!$A$16</definedName>
    <definedName name="pr232" localSheetId="22">'20. sz. melléklet'!$A$16</definedName>
    <definedName name="pr232" localSheetId="30">'26. sz. melléklet'!$A$10</definedName>
    <definedName name="pr232" localSheetId="3">'3.sz.melléklet'!#REF!</definedName>
    <definedName name="pr232" localSheetId="6">'6.a. sz. melléklet'!$A$16</definedName>
    <definedName name="pr232" localSheetId="31">'GÖRDÜLŐ'!#REF!</definedName>
    <definedName name="pr233" localSheetId="15">'13. sz. melléklet'!$A$17</definedName>
    <definedName name="pr233" localSheetId="22">'20. sz. melléklet'!$A$17</definedName>
    <definedName name="pr233" localSheetId="30">'26. sz. melléklet'!$A$15</definedName>
    <definedName name="pr233" localSheetId="3">'3.sz.melléklet'!#REF!</definedName>
    <definedName name="pr233" localSheetId="6">'6.a. sz. melléklet'!$A$17</definedName>
    <definedName name="pr233" localSheetId="31">'GÖRDÜLŐ'!#REF!</definedName>
    <definedName name="pr234" localSheetId="15">'13. sz. melléklet'!$A$18</definedName>
    <definedName name="pr234" localSheetId="22">'20. sz. melléklet'!$A$18</definedName>
    <definedName name="pr234" localSheetId="30">'26. sz. melléklet'!$A$23</definedName>
    <definedName name="pr234" localSheetId="3">'3.sz.melléklet'!#REF!</definedName>
    <definedName name="pr234" localSheetId="6">'6.a. sz. melléklet'!$A$18</definedName>
    <definedName name="pr234" localSheetId="31">'GÖRDÜLŐ'!#REF!</definedName>
    <definedName name="pr235" localSheetId="15">'13. sz. melléklet'!$A$19</definedName>
    <definedName name="pr235" localSheetId="22">'20. sz. melléklet'!$A$19</definedName>
    <definedName name="pr235" localSheetId="30">'26. sz. melléklet'!$A$28</definedName>
    <definedName name="pr235" localSheetId="3">'3.sz.melléklet'!#REF!</definedName>
    <definedName name="pr235" localSheetId="6">'6.a. sz. melléklet'!$A$19</definedName>
    <definedName name="pr235" localSheetId="31">'GÖRDÜLŐ'!#REF!</definedName>
    <definedName name="pr236" localSheetId="15">'13. sz. melléklet'!$A$20</definedName>
    <definedName name="pr236" localSheetId="22">'20. sz. melléklet'!$A$20</definedName>
    <definedName name="pr236" localSheetId="30">'26. sz. melléklet'!$A$33</definedName>
    <definedName name="pr236" localSheetId="3">'3.sz.melléklet'!#REF!</definedName>
    <definedName name="pr236" localSheetId="6">'6.a. sz. melléklet'!$A$20</definedName>
    <definedName name="pr236" localSheetId="31">'GÖRDÜLŐ'!#REF!</definedName>
    <definedName name="pr312" localSheetId="15">'13. sz. melléklet'!$A$7</definedName>
    <definedName name="pr312" localSheetId="22">'20. sz. melléklet'!$A$7</definedName>
    <definedName name="pr312" localSheetId="30">'26. sz. melléklet'!#REF!</definedName>
    <definedName name="pr312" localSheetId="3">'3.sz.melléklet'!#REF!</definedName>
    <definedName name="pr312" localSheetId="6">'6.a. sz. melléklet'!$A$7</definedName>
    <definedName name="pr312" localSheetId="31">'GÖRDÜLŐ'!#REF!</definedName>
    <definedName name="pr313" localSheetId="15">'13. sz. melléklet'!$A$8</definedName>
    <definedName name="pr313" localSheetId="22">'20. sz. melléklet'!$A$8</definedName>
    <definedName name="pr313" localSheetId="30">'26. sz. melléklet'!#REF!</definedName>
    <definedName name="pr313" localSheetId="3">'3.sz.melléklet'!#REF!</definedName>
    <definedName name="pr313" localSheetId="6">'6.a. sz. melléklet'!$A$2</definedName>
    <definedName name="pr313" localSheetId="31">'GÖRDÜLŐ'!#REF!</definedName>
    <definedName name="pr314" localSheetId="15">'13. sz. melléklet'!$A$9</definedName>
    <definedName name="pr314" localSheetId="22">'20. sz. melléklet'!$A$9</definedName>
    <definedName name="pr314" localSheetId="30">'26. sz. melléklet'!$A$2</definedName>
    <definedName name="pr314" localSheetId="3">'3.sz.melléklet'!#REF!</definedName>
    <definedName name="pr314" localSheetId="6">'6.a. sz. melléklet'!$A$9</definedName>
    <definedName name="pr314" localSheetId="31">'GÖRDÜLŐ'!#REF!</definedName>
    <definedName name="pr315" localSheetId="15">'13. sz. melléklet'!$A$10</definedName>
    <definedName name="pr315" localSheetId="22">'20. sz. melléklet'!$A$10</definedName>
    <definedName name="pr315" localSheetId="30">'26. sz. melléklet'!#REF!</definedName>
    <definedName name="pr315" localSheetId="3">'3.sz.melléklet'!#REF!</definedName>
    <definedName name="pr315" localSheetId="6">'6.a. sz. melléklet'!$A$10</definedName>
    <definedName name="pr315" localSheetId="31">'GÖRDÜLŐ'!#REF!</definedName>
    <definedName name="pr347" localSheetId="31">'GÖRDÜLŐ'!#REF!</definedName>
    <definedName name="pr348" localSheetId="31">'GÖRDÜLŐ'!#REF!</definedName>
    <definedName name="pr349" localSheetId="31">'GÖRDÜLŐ'!#REF!</definedName>
    <definedName name="pr395" localSheetId="31">'GÖRDÜLŐ'!$A$32</definedName>
    <definedName name="pr396" localSheetId="31">'GÖRDÜLŐ'!$A$33</definedName>
    <definedName name="pr397" localSheetId="31">'GÖRDÜLŐ'!$A$34</definedName>
  </definedNames>
  <calcPr fullCalcOnLoad="1"/>
</workbook>
</file>

<file path=xl/sharedStrings.xml><?xml version="1.0" encoding="utf-8"?>
<sst xmlns="http://schemas.openxmlformats.org/spreadsheetml/2006/main" count="5269" uniqueCount="741">
  <si>
    <t>Általános- és céltartalékok (E Ft)</t>
  </si>
  <si>
    <t>a költségvetési év azon fejlesztési céljai, amelyek megvalósításához a Stabilitási tv. 3. § (1) bekezdése szerinti adósságot keletkeztető ügylet megkötése válik vagy válhat szükségessé (E Ft)</t>
  </si>
  <si>
    <t>A helyi önkormányzat költségvetési mérlege közgazdasági tagolásban (E Ft)</t>
  </si>
  <si>
    <t>Előirányzat felhasználási terv (E Ft)</t>
  </si>
  <si>
    <t>A többéves kihatással járó döntések számszerűsítése évenkénti bontásban és összesítve (E Ft)</t>
  </si>
  <si>
    <t>A közvetett támogatások (E Ft)</t>
  </si>
  <si>
    <t>Központi, irányító szervi támogatások folyósítása működési célra</t>
  </si>
  <si>
    <t>Központi, irányító szervi támogatások folyósítása felhalmozási célra</t>
  </si>
  <si>
    <t>ÖSSZESEN</t>
  </si>
  <si>
    <t>Irányító szervi támogatások folyósítása (E Ft)</t>
  </si>
  <si>
    <t>ÖSSZESEN:</t>
  </si>
  <si>
    <t>eredeti ei.</t>
  </si>
  <si>
    <t>Az európai uniós forrásból finanszírozott támogatással megvalósuló programok, projektek kiadásai, bevételei, valamint a helyi önkormányzat ilyen projektekhez történő hozzájárulásai (E Ft)</t>
  </si>
  <si>
    <t>eredeti ei. Működési célú</t>
  </si>
  <si>
    <t>eredeti ei. Felhalmozáci célú</t>
  </si>
  <si>
    <t>eredeti ei. Felhalmozási célú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</si>
  <si>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</si>
  <si>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</si>
  <si>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</si>
  <si>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</si>
  <si>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Helyi adó és egyéb közhatalmi bevételek (E Ft)</t>
  </si>
  <si>
    <t>A költségvetési hiány külső finanszírozására vagy a költségvetési többlet felhasználására szolgáló finanszírozási bevételek és kiadások működési és felhalmozási cél szerinti tagolásban (E Ft)</t>
  </si>
  <si>
    <t>Támogatások, kölcsönök nyújtása és törlesztése (E Ft)</t>
  </si>
  <si>
    <t>Támogatások, kölcsönök bevételei (E Ft)</t>
  </si>
  <si>
    <t>Rovat-
szám</t>
  </si>
  <si>
    <t>Lakosságnak juttatott támogatások, szociális, rászorultsági jellegű ellátások (E Ft)</t>
  </si>
  <si>
    <t>Kötelezettségek megnevezése</t>
  </si>
  <si>
    <t>Köt.vállalás éve</t>
  </si>
  <si>
    <t>Tárgyév előtti kifizetés</t>
  </si>
  <si>
    <t>Összesen</t>
  </si>
  <si>
    <t>Működési célú hiteltörlesztések összesen:</t>
  </si>
  <si>
    <t>Felhalmozási célú hiteltörlesztések</t>
  </si>
  <si>
    <t>Beruházások összesen:</t>
  </si>
  <si>
    <t>Felújítások összesen:</t>
  </si>
  <si>
    <t>MINDÖSSZESEN:</t>
  </si>
  <si>
    <t>2016. évi kifizetés</t>
  </si>
  <si>
    <t>2017. évi kifizetés</t>
  </si>
  <si>
    <t>1. a helyi adóból származó bevétel,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</si>
  <si>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</si>
  <si>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</si>
  <si>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</si>
  <si>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5. bírság-, pótlék- és díjbevétel, valamint</t>
  </si>
  <si>
    <t>6. a kezességvállalással kapcsolatos megtérülés.</t>
  </si>
  <si>
    <t>353/2011. (XII. 30.) Korm. Rendelet értelmében az önkormányzat saját bevételének minősül</t>
  </si>
  <si>
    <t>saját bevételek 2017.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</si>
  <si>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</si>
  <si>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</si>
  <si>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</si>
  <si>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</si>
  <si>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</si>
  <si>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</si>
  <si>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</si>
  <si>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</si>
  <si>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</si>
  <si>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</si>
  <si>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</si>
  <si>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</si>
  <si>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</si>
  <si>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</si>
  <si>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</si>
  <si>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</si>
  <si>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</si>
  <si>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</si>
  <si>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</si>
  <si>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</si>
  <si>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</si>
  <si>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</si>
  <si>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</si>
  <si>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</si>
  <si>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</si>
  <si>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</si>
  <si>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</si>
  <si>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</si>
  <si>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</si>
  <si>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</si>
  <si>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</si>
  <si>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</si>
  <si>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</si>
  <si>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</si>
  <si>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</si>
  <si>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</si>
  <si>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</si>
  <si>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</si>
  <si>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</si>
  <si>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</si>
  <si>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</si>
  <si>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</si>
  <si>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</si>
  <si>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</si>
  <si>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</si>
  <si>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</si>
  <si>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</si>
  <si>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</si>
  <si>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</si>
  <si>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</si>
  <si>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</si>
  <si>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</si>
  <si>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</si>
  <si>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</si>
  <si>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</si>
  <si>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</si>
  <si>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</si>
  <si>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</si>
  <si>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</si>
  <si>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</si>
  <si>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</si>
  <si>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</si>
  <si>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</si>
  <si>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</si>
  <si>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</si>
  <si>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</si>
  <si>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</si>
  <si>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</si>
  <si>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</si>
  <si>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</si>
  <si>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</si>
  <si>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</si>
  <si>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</si>
  <si>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</si>
  <si>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</si>
  <si>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</si>
  <si>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</si>
  <si>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</si>
  <si>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</si>
  <si>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</si>
  <si>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</si>
  <si>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</si>
  <si>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</si>
  <si>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</si>
  <si>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</si>
  <si>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</si>
  <si>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</si>
  <si>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</si>
  <si>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</si>
  <si>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</si>
  <si>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</si>
  <si>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</si>
  <si>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</si>
  <si>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</si>
  <si>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</si>
  <si>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</si>
  <si>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</si>
  <si>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</si>
  <si>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</si>
  <si>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</si>
  <si>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</si>
  <si>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</si>
  <si>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</si>
  <si>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</si>
  <si>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</si>
  <si>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</si>
  <si>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</si>
  <si>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</si>
  <si>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</si>
  <si>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</si>
  <si>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</si>
  <si>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</si>
  <si>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</si>
  <si>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</si>
  <si>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</si>
  <si>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</si>
  <si>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</si>
  <si>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</si>
  <si>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</si>
  <si>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</si>
  <si>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</si>
  <si>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</si>
  <si>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</si>
  <si>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</si>
  <si>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</si>
  <si>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</si>
  <si>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</si>
  <si>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</si>
  <si>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</si>
  <si>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</si>
  <si>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</si>
  <si>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</si>
  <si>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</si>
  <si>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</si>
  <si>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</si>
  <si>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</si>
  <si>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</si>
  <si>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</si>
  <si>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</si>
  <si>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</si>
  <si>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</si>
  <si>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</si>
  <si>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</si>
  <si>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</si>
  <si>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</si>
  <si>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</si>
  <si>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</si>
  <si>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</si>
  <si>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</si>
  <si>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</si>
  <si>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</si>
  <si>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</si>
  <si>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</si>
  <si>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</si>
  <si>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</si>
  <si>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</si>
  <si>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</si>
  <si>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</si>
  <si>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</si>
  <si>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ebből: fedezeti ügyletek nettó kiadásai</t>
  </si>
  <si>
    <t>Likviditási célú hitelek, kölcsönök törlesztése pénzügyi vállalkozásnak</t>
  </si>
  <si>
    <t>K9112</t>
  </si>
  <si>
    <t>K9113</t>
  </si>
  <si>
    <t xml:space="preserve"> 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</si>
  <si>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</si>
  <si>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</si>
  <si>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</si>
  <si>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</si>
  <si>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</si>
  <si>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</si>
  <si>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</si>
  <si>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</si>
  <si>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</si>
  <si>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</si>
  <si>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</si>
  <si>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</si>
  <si>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</si>
  <si>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</si>
  <si>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</si>
  <si>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</si>
  <si>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</si>
  <si>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</si>
  <si>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</si>
  <si>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</si>
  <si>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</si>
  <si>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</si>
  <si>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</si>
  <si>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</si>
  <si>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</si>
  <si>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</si>
  <si>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</si>
  <si>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</si>
  <si>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</si>
  <si>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</si>
  <si>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</si>
  <si>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</si>
  <si>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</si>
  <si>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</si>
  <si>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</si>
  <si>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</si>
  <si>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</si>
  <si>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</si>
  <si>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</si>
  <si>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</si>
  <si>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</si>
  <si>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</si>
  <si>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</si>
  <si>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</si>
  <si>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</si>
  <si>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</si>
  <si>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</si>
  <si>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</si>
  <si>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</si>
  <si>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</si>
  <si>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</si>
  <si>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</si>
  <si>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</si>
  <si>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</si>
  <si>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</si>
  <si>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</si>
  <si>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</si>
  <si>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</si>
  <si>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</si>
  <si>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</si>
  <si>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</si>
  <si>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</si>
  <si>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</si>
  <si>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</si>
  <si>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</si>
  <si>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</si>
  <si>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</si>
  <si>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</si>
  <si>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</si>
  <si>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</si>
  <si>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</si>
  <si>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</si>
  <si>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</si>
  <si>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</si>
  <si>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</si>
  <si>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</si>
  <si>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</si>
  <si>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</si>
  <si>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</si>
  <si>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</si>
  <si>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</si>
  <si>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</si>
  <si>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 xml:space="preserve">ebből: tartózkodás után fizetett idegenforgalmi adó </t>
  </si>
  <si>
    <t>ebből: talajterhelési díj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</si>
  <si>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</si>
  <si>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</si>
  <si>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</si>
  <si>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</si>
  <si>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</si>
  <si>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</si>
  <si>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</si>
  <si>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</si>
  <si>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</si>
  <si>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</si>
  <si>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</si>
  <si>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</si>
  <si>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</si>
  <si>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</si>
  <si>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</si>
  <si>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</si>
  <si>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</si>
  <si>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</si>
  <si>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</si>
  <si>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</si>
  <si>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</si>
  <si>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</si>
  <si>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</si>
  <si>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</si>
  <si>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</si>
  <si>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</si>
  <si>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</si>
  <si>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</si>
  <si>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</si>
  <si>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</si>
  <si>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</si>
  <si>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</si>
  <si>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</si>
  <si>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</si>
  <si>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</si>
  <si>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</si>
  <si>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</si>
  <si>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</si>
  <si>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</si>
  <si>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</si>
  <si>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</si>
  <si>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</si>
  <si>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</si>
  <si>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</si>
  <si>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</si>
  <si>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</si>
  <si>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</si>
  <si>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</si>
  <si>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</si>
  <si>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</si>
  <si>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</si>
  <si>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</si>
  <si>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</si>
  <si>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</si>
  <si>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</si>
  <si>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</si>
  <si>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</si>
  <si>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</si>
  <si>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</si>
  <si>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</si>
  <si>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</si>
  <si>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ebből: tulajdonosi kölcsönök visszatérülése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</si>
  <si>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</si>
  <si>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</si>
  <si>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</si>
  <si>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</si>
  <si>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</si>
  <si>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</si>
  <si>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</si>
  <si>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</si>
  <si>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</si>
  <si>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</si>
  <si>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</si>
  <si>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</si>
  <si>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</si>
  <si>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</si>
  <si>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</si>
  <si>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</si>
  <si>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</si>
  <si>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</si>
  <si>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</si>
  <si>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</si>
  <si>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</si>
  <si>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</si>
  <si>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</si>
  <si>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</si>
  <si>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</si>
  <si>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</si>
  <si>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</si>
  <si>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</si>
  <si>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</si>
  <si>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</si>
  <si>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</si>
  <si>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</si>
  <si>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</si>
  <si>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</si>
  <si>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</si>
  <si>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</si>
  <si>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</si>
  <si>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</si>
  <si>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</si>
  <si>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</si>
  <si>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</si>
  <si>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</si>
  <si>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</si>
  <si>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</si>
  <si>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</si>
  <si>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</si>
  <si>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</si>
  <si>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</si>
  <si>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</si>
  <si>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</si>
  <si>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</si>
  <si>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</si>
  <si>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</si>
  <si>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</si>
  <si>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</si>
  <si>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</si>
  <si>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</si>
  <si>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</si>
  <si>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</si>
  <si>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Felhalmozási célú visszatérítendő támogatások, kölcsönök nyújtása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</si>
  <si>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</si>
  <si>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</si>
  <si>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</si>
  <si>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</si>
  <si>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Rövid lejáratú hitelek, kölcsönök törlesztése  </t>
  </si>
  <si>
    <t xml:space="preserve">Hosszú lejáratú hitelek, kölcsönök törlesztése  </t>
  </si>
  <si>
    <t xml:space="preserve">Belföldi értékpapírok kiadásai </t>
  </si>
  <si>
    <t xml:space="preserve">Belföldi finanszírozás kiadásai </t>
  </si>
  <si>
    <t xml:space="preserve">Forgatási célú belföldi értékpapírok vásárlása </t>
  </si>
  <si>
    <t>Forgatási célú belföldi értékpapírok beváltása</t>
  </si>
  <si>
    <t xml:space="preserve">Befektetési célú belföldi értékpapírok beváltása </t>
  </si>
  <si>
    <t xml:space="preserve">Külföldi értékpapírok beváltása 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</si>
  <si>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</si>
  <si>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</si>
  <si>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</si>
  <si>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</si>
  <si>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</si>
  <si>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</si>
  <si>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</si>
  <si>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</si>
  <si>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</si>
  <si>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</si>
  <si>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</si>
  <si>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</si>
  <si>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</si>
  <si>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</si>
  <si>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</si>
  <si>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</si>
  <si>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</si>
  <si>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</si>
  <si>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</si>
  <si>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</si>
  <si>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</si>
  <si>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</si>
  <si>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</si>
  <si>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</si>
  <si>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</si>
  <si>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</si>
  <si>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</si>
  <si>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</si>
  <si>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</si>
  <si>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</si>
  <si>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</si>
  <si>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</si>
  <si>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</si>
  <si>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</si>
  <si>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</si>
  <si>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</si>
  <si>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</si>
  <si>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</si>
  <si>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</si>
  <si>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</si>
  <si>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</si>
  <si>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</si>
  <si>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</si>
  <si>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</si>
  <si>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</si>
  <si>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</si>
  <si>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</si>
  <si>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</si>
  <si>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</si>
  <si>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</si>
  <si>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</si>
  <si>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</si>
  <si>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</si>
  <si>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</si>
  <si>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</si>
  <si>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</si>
  <si>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</si>
  <si>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</si>
  <si>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</si>
  <si>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</si>
  <si>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</si>
  <si>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</si>
  <si>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</si>
  <si>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</si>
  <si>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</si>
  <si>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>Rovat
száma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</si>
  <si>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</si>
  <si>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</si>
  <si>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</si>
  <si>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</si>
  <si>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</si>
  <si>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</si>
  <si>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</si>
  <si>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</si>
  <si>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>Az egységes rovatrend szerint a kiemelt kiadási és bevételi jogcímek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</si>
  <si>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</si>
  <si>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</si>
  <si>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</si>
  <si>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</si>
  <si>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</si>
  <si>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</si>
  <si>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</si>
  <si>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</si>
  <si>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</si>
  <si>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</si>
  <si>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</si>
  <si>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</si>
  <si>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</si>
  <si>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</si>
  <si>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</si>
  <si>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</si>
  <si>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</si>
  <si>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</si>
  <si>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</si>
  <si>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</si>
  <si>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</si>
  <si>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</si>
  <si>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</si>
  <si>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</si>
  <si>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</si>
  <si>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Egyéb áruhasználati és szolgáltatási adók  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</si>
  <si>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</si>
  <si>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</si>
  <si>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</si>
  <si>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</si>
  <si>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</si>
  <si>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</si>
  <si>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</si>
  <si>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</si>
  <si>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</si>
  <si>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</si>
  <si>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</si>
  <si>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</si>
  <si>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</si>
  <si>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</si>
  <si>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</si>
  <si>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</si>
  <si>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</si>
  <si>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 xml:space="preserve">BEVÉTELEK ÖSSZESEN </t>
  </si>
  <si>
    <t>Önkormányzat 2014. évi költségvetése</t>
  </si>
  <si>
    <t>Bevételek (E Ft)</t>
  </si>
  <si>
    <t>Kiadások (E Ft)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</si>
  <si>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</si>
  <si>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</si>
  <si>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</si>
  <si>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</si>
  <si>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</si>
  <si>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</si>
  <si>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</si>
  <si>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</si>
  <si>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</si>
  <si>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</si>
  <si>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</si>
  <si>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fizikai alkalmazott,
a költségvetési szerveknél foglalkoztatott egyéb munkavállaló  (fizikai alkalmazott)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</si>
  <si>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</si>
  <si>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</si>
  <si>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</si>
  <si>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</si>
  <si>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</si>
  <si>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</si>
  <si>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</si>
  <si>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</si>
  <si>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</si>
  <si>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KÖLTSÉGVETÉSI ENGEDÉLYEZETT LÉTSZÁMKERETBE NEM TARTOZÓ FOGLALKOZTATOTTAK LÉTSZÁMA AZ IDŐSZAK VÉGÉN ÖSSZESEN (=80+…+86)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</si>
  <si>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</si>
  <si>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</si>
  <si>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</si>
  <si>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</si>
  <si>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</si>
  <si>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</si>
  <si>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</si>
  <si>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</si>
  <si>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</si>
  <si>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</si>
  <si>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</si>
  <si>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 xml:space="preserve">állami (államigazgatási) feladatok 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</si>
  <si>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</si>
  <si>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</si>
  <si>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</si>
  <si>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</si>
  <si>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</si>
  <si>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</si>
  <si>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</si>
  <si>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</si>
  <si>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</si>
  <si>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</si>
  <si>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</si>
  <si>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</si>
  <si>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</si>
  <si>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</si>
  <si>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</si>
  <si>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</si>
  <si>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</si>
  <si>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</si>
  <si>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</si>
  <si>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</si>
  <si>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</si>
  <si>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</si>
  <si>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</si>
  <si>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</si>
  <si>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</si>
  <si>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</si>
  <si>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</si>
  <si>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</si>
  <si>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</si>
  <si>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</si>
  <si>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</si>
  <si>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</si>
  <si>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</si>
  <si>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</si>
  <si>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</si>
  <si>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</si>
  <si>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</si>
  <si>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</si>
  <si>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</si>
  <si>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</si>
  <si>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</si>
  <si>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</si>
  <si>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</si>
  <si>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 xml:space="preserve">Költségvetési engedélyezett létszámkeret (álláshely) (fő) ÖNKORMÁNYZAT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</si>
  <si>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</si>
  <si>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</si>
  <si>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</si>
  <si>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</si>
  <si>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</si>
  <si>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</si>
  <si>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</si>
  <si>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Tartalékok-cél</t>
  </si>
  <si>
    <t>Céltartalékok-</t>
  </si>
  <si>
    <t>Általános tartalékok</t>
  </si>
  <si>
    <t>Megnevezés</t>
  </si>
  <si>
    <t>nettó</t>
  </si>
  <si>
    <t>áfa</t>
  </si>
  <si>
    <t>bruttó</t>
  </si>
  <si>
    <t xml:space="preserve">kiadási eredeti előirányzat </t>
  </si>
  <si>
    <t>adósságot keletkeztető ügylet kezdő időpontja</t>
  </si>
  <si>
    <t>adósságot keletkeztető ügylet lejárati időpontja</t>
  </si>
  <si>
    <t>ebből kiadási előirányzat fedezete-saját forrás</t>
  </si>
  <si>
    <t>ebből kiadási előirányzat fedezete-adósságot keletkeztető ügylet</t>
  </si>
  <si>
    <t>adósságot keletkeztető ügylet fajtája</t>
  </si>
  <si>
    <t>adósságot keletkeztető ügylet- várható visszatérítendő összege (kamattal) leáratig mindösszesen</t>
  </si>
  <si>
    <t>saját bevételek 2015.</t>
  </si>
  <si>
    <t>saját bevételek 2016.</t>
  </si>
  <si>
    <t>adósságot keletkeztető ügylet rovatszáma (B8)</t>
  </si>
  <si>
    <t>hitel/lízing/kölcsön/értékpapír</t>
  </si>
  <si>
    <t xml:space="preserve">Központi költségvetés sajátos finanszírozási bevételei </t>
  </si>
  <si>
    <t>ÖNKORMÁNYZATI ELŐIRÁNYZATOK</t>
  </si>
  <si>
    <t>KÖLTSÉGVETÉSI SZERV</t>
  </si>
  <si>
    <t>MINDÖSSZESEN</t>
  </si>
  <si>
    <t>KÖLTSÉGVETÉSI SZERV ELŐIRÁNYZATAI</t>
  </si>
  <si>
    <t>ÖNKORMÁNYZAT ÉS KÖLTSÉGVETÉSI SZERVEI ELŐIRÁNYZATA MINDÖSSZESEN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</si>
  <si>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</si>
  <si>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</si>
  <si>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</si>
  <si>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</si>
  <si>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 xml:space="preserve">B1-B7 Költségvetési bevételek </t>
  </si>
  <si>
    <t>Eredeti ei.</t>
  </si>
  <si>
    <t>B1-7 A helyi önkormányzat projekthez történő hozzájárulása</t>
  </si>
  <si>
    <t>B8 Finanszírozási bevételek- önkormányzat projekthez történő hozzájárulása</t>
  </si>
  <si>
    <t>K1-K8. Költségvetési kiadások ÖSSZESEN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</si>
  <si>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</si>
  <si>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</si>
  <si>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</si>
  <si>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</si>
  <si>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</si>
  <si>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</si>
  <si>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</si>
  <si>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</si>
  <si>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</si>
  <si>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</si>
  <si>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</si>
  <si>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</si>
  <si>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az ellátottak térítési díjának, kártérítésének méltányossági alapon történő elengedésének összege</t>
  </si>
  <si>
    <t>a lakosság részére lakásépítéshez, lakásfelújításhoz nyújtott kölcsönök elengedésének összege</t>
  </si>
  <si>
    <t>a helyi adónál, gépjárműadónál biztosított kedvezmény, mentesség összege adónemenként</t>
  </si>
  <si>
    <t>a helyiségek, eszközök hasznosításából származó bevételből nyújtott kedvezmény, mentesség összege</t>
  </si>
  <si>
    <t>az egyéb nyújtott kedvezmény vagy kölcsön elengedésének összege</t>
  </si>
  <si>
    <t>B3, B7</t>
  </si>
  <si>
    <t>B4, B5</t>
  </si>
  <si>
    <t>tervezett elvárt bevétel</t>
  </si>
  <si>
    <t>közvetett támogatás</t>
  </si>
  <si>
    <t>várható bevétel</t>
  </si>
  <si>
    <t>Beruházások és felújítások (E Ft)</t>
  </si>
  <si>
    <t>Tahitótfalui Közös Önkormányzati Hivatal</t>
  </si>
  <si>
    <t>Tahitótfalui Óvoda</t>
  </si>
  <si>
    <t>Gátépítés</t>
  </si>
  <si>
    <t>Közös Önk. Hivatal</t>
  </si>
  <si>
    <t>Óvoda</t>
  </si>
  <si>
    <t>HIVATAL</t>
  </si>
  <si>
    <t>Óvoda ELŐIRÁNYZATAI</t>
  </si>
  <si>
    <t>HIVATAL ELŐIRÁNYZATAI</t>
  </si>
  <si>
    <t>ÓVODA ELŐIRÁNYZATAI</t>
  </si>
  <si>
    <t>Költségvetési engedélyezett létszámkeret (álláshely) (fő) Közös Önkormányzati Hivatal</t>
  </si>
  <si>
    <t>Költségvetési engedélyezett létszámkeret (álláshely) (fő) Óvoda</t>
  </si>
  <si>
    <t>Hitel1.</t>
  </si>
  <si>
    <t>hitel</t>
  </si>
  <si>
    <t>V</t>
  </si>
  <si>
    <t>ÓVODA</t>
  </si>
  <si>
    <t>Hitel</t>
  </si>
  <si>
    <t>Tulajdonosi bevételek (közterület foglalási díj)</t>
  </si>
  <si>
    <t>Ebből konyha, étkező építése</t>
  </si>
  <si>
    <t xml:space="preserve">          Egyéb beruházások</t>
  </si>
  <si>
    <t>Önkormányzat 2015. évi költségvetése</t>
  </si>
  <si>
    <t>2019. év utáni kifizetések</t>
  </si>
  <si>
    <t>2018. évi kifizetés</t>
  </si>
  <si>
    <t>Tárgyévi kifizetés (2015. évi ei.)</t>
  </si>
  <si>
    <t>2013. évi  (teljesítés)</t>
  </si>
  <si>
    <t>2014. évi várható teljesítés</t>
  </si>
  <si>
    <t>2015. évi eredeti ei.</t>
  </si>
  <si>
    <t>2013. évi  teljesítés</t>
  </si>
  <si>
    <t>2015 évi eredeti ei.</t>
  </si>
  <si>
    <t>Külön határozatot kell erről hozni. Jogszabály lsd. Lejjebb</t>
  </si>
  <si>
    <t>Középtávú tervezés - Önkormányzat 2015. évi költségvetése</t>
  </si>
  <si>
    <t>Fizetési kötelezettségek</t>
  </si>
  <si>
    <t>2015. évi előirányzat</t>
  </si>
  <si>
    <t>2016. évi előirányzat</t>
  </si>
  <si>
    <t>2017. évi előirányzat</t>
  </si>
  <si>
    <t>2018. évi előirányzat</t>
  </si>
  <si>
    <r>
      <t>a)</t>
    </r>
    <r>
      <rPr>
        <sz val="10"/>
        <color indexed="8"/>
        <rFont val="Times New Roman"/>
        <family val="1"/>
      </rPr>
      <t xml:space="preserve"> hitel, kölcsön felvétele, átvállalása a folyósítás, átvállalás napjától a végtörlesztés napjáig, és annak aktuális tőketartozása,</t>
    </r>
  </si>
  <si>
    <r>
      <t xml:space="preserve">b) </t>
    </r>
    <r>
      <rPr>
        <sz val="10"/>
        <color indexed="8"/>
        <rFont val="Times New Roman"/>
        <family val="1"/>
      </rPr>
      <t>a számvitelről szóló törvény (a továbbiakban: Szt.) szerinti hitelviszonyt megtestesítő értékpapír forgalomba hozatala a forgalomba hozatal napjától a beváltás napjáig, kamatozó értékpapír esetén annak névértéke, egyéb értékpapír esetén annak vételára,</t>
    </r>
  </si>
  <si>
    <r>
      <t xml:space="preserve">c) </t>
    </r>
    <r>
      <rPr>
        <sz val="10"/>
        <color indexed="8"/>
        <rFont val="Times New Roman"/>
        <family val="1"/>
      </rPr>
      <t>váltó kibocsátása a kibocsátás napjától a beváltás napjáig, és annak a váltóval kiváltott kötelezettséggel megegyező, kamatot nem tartalmazó értéke,</t>
    </r>
  </si>
  <si>
    <r>
      <t xml:space="preserve">d) </t>
    </r>
    <r>
      <rPr>
        <sz val="10"/>
        <color indexed="8"/>
        <rFont val="Times New Roman"/>
        <family val="1"/>
      </rPr>
      <t>az Szt. szerint pénzügyi lízing lízingbevevői félként történő megkötése a lízing futamideje alatt, és a lízingszerződésben kikötött tőkerész hátralévő összege,</t>
    </r>
  </si>
  <si>
    <r>
      <t>e)</t>
    </r>
    <r>
      <rPr>
        <sz val="10"/>
        <color indexed="8"/>
        <rFont val="Times New Roman"/>
        <family val="1"/>
      </rPr>
      <t xml:space="preserve"> a visszavásárlási kötelezettség kikötésével megkötött adásvételi szerződés eladói félként történő megkötése - ideértve az Szt. szerinti valódi penziós és óvadéki repóügyleteket is - a visszavásárlásig, és a kikötött visszavásárlási ár,</t>
    </r>
  </si>
  <si>
    <r>
      <t xml:space="preserve">f) </t>
    </r>
    <r>
      <rPr>
        <sz val="10"/>
        <color indexed="8"/>
        <rFont val="Times New Roman"/>
        <family val="1"/>
      </rPr>
      <t>a szerződésben kapott, legalább háromszázhatvanöt nap időtartamú halasztott fizetés, részletfizetés, és a még ki nem fizetett ellenérték,</t>
    </r>
  </si>
  <si>
    <r>
      <t xml:space="preserve">g) </t>
    </r>
    <r>
      <rPr>
        <sz val="10"/>
        <color indexed="8"/>
        <rFont val="Times New Roman"/>
        <family val="1"/>
      </rPr>
      <t>hitelintézetek által, származékos műveletek különbözeteként az Államadósság Kezelő Központ Zrt.-nél (a továbbiakban: ÁKK Zrt.) elhelyezett fedezeti betétek, és azok összege.</t>
    </r>
  </si>
  <si>
    <t>Saját bevételek</t>
  </si>
  <si>
    <t>saját bevételek 2018.</t>
  </si>
  <si>
    <t>B6-B7</t>
  </si>
  <si>
    <r>
      <t>29/A. §</t>
    </r>
    <r>
      <rPr>
        <sz val="10"/>
        <color indexed="8"/>
        <rFont val="Times New Roman"/>
        <family val="1"/>
      </rPr>
      <t xml:space="preserve"> A helyi önkormányzat, a nemzetiségi önkormányzat és a társulás évente, legkésőbb a költségvetési rendelet, határozat elfogadásáig határozatban állapítja meg</t>
    </r>
  </si>
  <si>
    <r>
      <t xml:space="preserve">a) </t>
    </r>
    <r>
      <rPr>
        <sz val="10"/>
        <color indexed="8"/>
        <rFont val="Times New Roman"/>
        <family val="1"/>
      </rPr>
      <t>a Gst. 45. § (1) bekezdés</t>
    </r>
    <r>
      <rPr>
        <i/>
        <sz val="10"/>
        <color indexed="8"/>
        <rFont val="Times New Roman"/>
        <family val="1"/>
      </rPr>
      <t xml:space="preserve"> a) </t>
    </r>
    <r>
      <rPr>
        <sz val="10"/>
        <color indexed="8"/>
        <rFont val="Times New Roman"/>
        <family val="1"/>
      </rPr>
      <t>pontjában kapott felhatalmazás alapján kiadott jogszabályban meghatározottak szerinti saját bevételeinek és</t>
    </r>
  </si>
  <si>
    <r>
      <t xml:space="preserve">b) </t>
    </r>
    <r>
      <rPr>
        <sz val="10"/>
        <color indexed="8"/>
        <rFont val="Times New Roman"/>
        <family val="1"/>
      </rPr>
      <t>a Gst. 3. § (1) bekezdése szerinti adósságot keletkeztető ügyleteiből eredő fizetési kötelezettségeinek</t>
    </r>
  </si>
  <si>
    <t>a költségvetési évet követő három évre várható összegét.</t>
  </si>
  <si>
    <t>2013. évi teljesítés</t>
  </si>
  <si>
    <t>2015. eredeti ei.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</si>
</sst>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0"/>
      <name val="Arial CE"/>
      <family val="0"/>
    </font>
    <font>
      <sz val="11"/>
      <name val="Bookman Old Style"/>
      <family val="1"/>
    </font>
    <font>
      <sz val="11"/>
      <color indexed="8"/>
      <name val="Bookman Old Style"/>
      <family val="1"/>
    </font>
    <font>
      <b/>
      <i/>
      <sz val="14"/>
      <name val="Bookman Old Style"/>
      <family val="1"/>
    </font>
    <font>
      <b/>
      <i/>
      <sz val="12"/>
      <name val="Bookman Old Style"/>
      <family val="1"/>
    </font>
    <font>
      <b/>
      <i/>
      <sz val="10"/>
      <name val="Bookman Old Style"/>
      <family val="1"/>
    </font>
    <font>
      <b/>
      <i/>
      <sz val="9"/>
      <name val="Bookman Old Style"/>
      <family val="1"/>
    </font>
    <font>
      <b/>
      <i/>
      <sz val="11"/>
      <name val="Bookman Old Style"/>
      <family val="1"/>
    </font>
    <font>
      <i/>
      <sz val="10"/>
      <color indexed="30"/>
      <name val="Bookman Old Style"/>
      <family val="1"/>
    </font>
    <font>
      <b/>
      <sz val="14"/>
      <color indexed="8"/>
      <name val="Bookman Old Style"/>
      <family val="1"/>
    </font>
    <font>
      <sz val="12"/>
      <color indexed="8"/>
      <name val="Bookman Old Style"/>
      <family val="1"/>
    </font>
    <font>
      <i/>
      <sz val="10"/>
      <color indexed="40"/>
      <name val="Bookman Old Style"/>
      <family val="1"/>
    </font>
    <font>
      <b/>
      <sz val="10"/>
      <color indexed="40"/>
      <name val="Bookman Old Style"/>
      <family val="1"/>
    </font>
    <font>
      <b/>
      <i/>
      <u val="single"/>
      <sz val="12"/>
      <color indexed="8"/>
      <name val="Bookman Old Style"/>
      <family val="1"/>
    </font>
    <font>
      <sz val="9"/>
      <color indexed="8"/>
      <name val="Bookman Old Style"/>
      <family val="1"/>
    </font>
    <font>
      <u val="single"/>
      <sz val="11"/>
      <color indexed="12"/>
      <name val="Bookman Old Style"/>
      <family val="1"/>
    </font>
    <font>
      <i/>
      <sz val="12"/>
      <color indexed="8"/>
      <name val="Bookman Old Style"/>
      <family val="1"/>
    </font>
    <font>
      <b/>
      <i/>
      <sz val="12"/>
      <color indexed="8"/>
      <name val="Bookman Old Style"/>
      <family val="1"/>
    </font>
    <font>
      <b/>
      <i/>
      <sz val="11"/>
      <color indexed="8"/>
      <name val="Bookman Old Style"/>
      <family val="1"/>
    </font>
    <font>
      <i/>
      <sz val="11"/>
      <color indexed="8"/>
      <name val="Bookman Old Style"/>
      <family val="1"/>
    </font>
    <font>
      <i/>
      <sz val="11"/>
      <color indexed="8"/>
      <name val="Calibri"/>
      <family val="2"/>
    </font>
    <font>
      <b/>
      <sz val="11"/>
      <color indexed="10"/>
      <name val="Bookman Old Style"/>
      <family val="1"/>
    </font>
    <font>
      <i/>
      <sz val="14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b/>
      <i/>
      <sz val="14"/>
      <color indexed="8"/>
      <name val="Calibri"/>
      <family val="2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Bookman Old Style"/>
      <family val="1"/>
    </font>
    <font>
      <b/>
      <sz val="12"/>
      <color theme="1"/>
      <name val="Bookman Old Style"/>
      <family val="1"/>
    </font>
    <font>
      <sz val="11"/>
      <color theme="1"/>
      <name val="Bookman Old Style"/>
      <family val="1"/>
    </font>
    <font>
      <b/>
      <sz val="11"/>
      <color theme="1"/>
      <name val="Bookman Old Style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0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2" fillId="19" borderId="1" applyNumberFormat="0" applyAlignment="0" applyProtection="0"/>
    <xf numFmtId="0" fontId="63" fillId="0" borderId="0" applyNumberFormat="0" applyFill="0" applyBorder="0" applyAlignment="0" applyProtection="0"/>
    <xf numFmtId="0" fontId="64" fillId="0" borderId="2" applyNumberFormat="0" applyFill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6" fillId="0" borderId="0" applyNumberFormat="0" applyFill="0" applyBorder="0" applyAlignment="0" applyProtection="0"/>
    <xf numFmtId="0" fontId="67" fillId="20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1" fillId="21" borderId="7" applyNumberFormat="0" applyFont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71" fillId="28" borderId="0" applyNumberFormat="0" applyBorder="0" applyAlignment="0" applyProtection="0"/>
    <xf numFmtId="0" fontId="72" fillId="29" borderId="8" applyNumberFormat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3" fillId="0" borderId="0">
      <alignment/>
      <protection/>
    </xf>
    <xf numFmtId="0" fontId="75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6" fillId="30" borderId="0" applyNumberFormat="0" applyBorder="0" applyAlignment="0" applyProtection="0"/>
    <xf numFmtId="0" fontId="77" fillId="31" borderId="0" applyNumberFormat="0" applyBorder="0" applyAlignment="0" applyProtection="0"/>
    <xf numFmtId="0" fontId="78" fillId="29" borderId="1" applyNumberFormat="0" applyAlignment="0" applyProtection="0"/>
    <xf numFmtId="9" fontId="1" fillId="0" borderId="0" applyFont="0" applyFill="0" applyBorder="0" applyAlignment="0" applyProtection="0"/>
  </cellStyleXfs>
  <cellXfs count="210">
    <xf numFmtId="0" fontId="0" fillId="0" borderId="0" xfId="0" applyFont="1" applyAlignment="1">
      <alignment/>
    </xf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32" borderId="10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9" fillId="32" borderId="1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9" fillId="32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165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165" fontId="4" fillId="0" borderId="10" xfId="0" applyNumberFormat="1" applyFont="1" applyFill="1" applyBorder="1" applyAlignment="1">
      <alignment vertical="center"/>
    </xf>
    <xf numFmtId="164" fontId="5" fillId="0" borderId="10" xfId="0" applyNumberFormat="1" applyFont="1" applyFill="1" applyBorder="1" applyAlignment="1">
      <alignment horizontal="left" vertical="center"/>
    </xf>
    <xf numFmtId="0" fontId="6" fillId="10" borderId="10" xfId="0" applyFont="1" applyFill="1" applyBorder="1" applyAlignment="1">
      <alignment horizontal="left" vertical="center"/>
    </xf>
    <xf numFmtId="165" fontId="6" fillId="10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 wrapText="1"/>
    </xf>
    <xf numFmtId="0" fontId="9" fillId="10" borderId="10" xfId="0" applyFont="1" applyFill="1" applyBorder="1" applyAlignment="1">
      <alignment horizontal="left" vertical="center"/>
    </xf>
    <xf numFmtId="0" fontId="6" fillId="10" borderId="10" xfId="0" applyFont="1" applyFill="1" applyBorder="1" applyAlignment="1">
      <alignment horizontal="left" vertical="center" wrapText="1"/>
    </xf>
    <xf numFmtId="0" fontId="15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6" fillId="34" borderId="10" xfId="0" applyFont="1" applyFill="1" applyBorder="1" applyAlignment="1">
      <alignment/>
    </xf>
    <xf numFmtId="0" fontId="23" fillId="34" borderId="10" xfId="0" applyFont="1" applyFill="1" applyBorder="1" applyAlignment="1">
      <alignment/>
    </xf>
    <xf numFmtId="0" fontId="10" fillId="32" borderId="10" xfId="0" applyFont="1" applyFill="1" applyBorder="1" applyAlignment="1">
      <alignment vertical="center"/>
    </xf>
    <xf numFmtId="0" fontId="11" fillId="32" borderId="10" xfId="0" applyFont="1" applyFill="1" applyBorder="1" applyAlignment="1">
      <alignment horizontal="left" vertical="center" wrapText="1"/>
    </xf>
    <xf numFmtId="0" fontId="9" fillId="10" borderId="10" xfId="0" applyFont="1" applyFill="1" applyBorder="1" applyAlignment="1">
      <alignment horizontal="left" vertical="center" wrapText="1"/>
    </xf>
    <xf numFmtId="0" fontId="12" fillId="0" borderId="0" xfId="0" applyFont="1" applyAlignment="1">
      <alignment/>
    </xf>
    <xf numFmtId="0" fontId="10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vertical="center" wrapText="1"/>
    </xf>
    <xf numFmtId="165" fontId="11" fillId="0" borderId="10" xfId="0" applyNumberFormat="1" applyFont="1" applyFill="1" applyBorder="1" applyAlignment="1">
      <alignment vertical="center"/>
    </xf>
    <xf numFmtId="0" fontId="24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vertical="center"/>
    </xf>
    <xf numFmtId="0" fontId="7" fillId="0" borderId="10" xfId="56" applyFont="1" applyFill="1" applyBorder="1" applyAlignment="1">
      <alignment horizontal="left" vertical="center" wrapText="1"/>
      <protection/>
    </xf>
    <xf numFmtId="0" fontId="8" fillId="0" borderId="10" xfId="56" applyFont="1" applyFill="1" applyBorder="1" applyAlignment="1">
      <alignment horizontal="left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vertical="center" wrapText="1"/>
    </xf>
    <xf numFmtId="0" fontId="15" fillId="0" borderId="10" xfId="0" applyFont="1" applyBorder="1" applyAlignment="1">
      <alignment vertical="center" wrapText="1"/>
    </xf>
    <xf numFmtId="0" fontId="26" fillId="35" borderId="10" xfId="0" applyFont="1" applyFill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6" fillId="5" borderId="10" xfId="0" applyFont="1" applyFill="1" applyBorder="1" applyAlignment="1">
      <alignment horizontal="left" vertical="center"/>
    </xf>
    <xf numFmtId="0" fontId="6" fillId="5" borderId="10" xfId="0" applyFont="1" applyFill="1" applyBorder="1" applyAlignment="1">
      <alignment/>
    </xf>
    <xf numFmtId="0" fontId="11" fillId="35" borderId="10" xfId="0" applyFont="1" applyFill="1" applyBorder="1" applyAlignment="1">
      <alignment horizontal="left" vertical="center"/>
    </xf>
    <xf numFmtId="0" fontId="27" fillId="0" borderId="10" xfId="0" applyFont="1" applyBorder="1" applyAlignment="1">
      <alignment/>
    </xf>
    <xf numFmtId="0" fontId="27" fillId="0" borderId="10" xfId="0" applyFont="1" applyBorder="1" applyAlignment="1">
      <alignment wrapText="1"/>
    </xf>
    <xf numFmtId="0" fontId="28" fillId="0" borderId="0" xfId="43" applyFont="1" applyAlignment="1" applyProtection="1">
      <alignment/>
      <protection/>
    </xf>
    <xf numFmtId="0" fontId="29" fillId="0" borderId="0" xfId="0" applyFont="1" applyAlignment="1">
      <alignment/>
    </xf>
    <xf numFmtId="0" fontId="30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10" xfId="0" applyFont="1" applyBorder="1" applyAlignment="1">
      <alignment wrapText="1"/>
    </xf>
    <xf numFmtId="0" fontId="11" fillId="34" borderId="10" xfId="0" applyFont="1" applyFill="1" applyBorder="1" applyAlignment="1">
      <alignment/>
    </xf>
    <xf numFmtId="0" fontId="12" fillId="0" borderId="0" xfId="0" applyFont="1" applyAlignment="1">
      <alignment horizontal="center"/>
    </xf>
    <xf numFmtId="0" fontId="15" fillId="0" borderId="10" xfId="0" applyFont="1" applyBorder="1" applyAlignment="1">
      <alignment wrapText="1"/>
    </xf>
    <xf numFmtId="0" fontId="14" fillId="0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vertical="center" wrapText="1"/>
    </xf>
    <xf numFmtId="171" fontId="15" fillId="0" borderId="10" xfId="0" applyNumberFormat="1" applyFont="1" applyBorder="1" applyAlignment="1">
      <alignment/>
    </xf>
    <xf numFmtId="171" fontId="11" fillId="0" borderId="10" xfId="0" applyNumberFormat="1" applyFont="1" applyBorder="1" applyAlignment="1">
      <alignment/>
    </xf>
    <xf numFmtId="0" fontId="12" fillId="0" borderId="0" xfId="0" applyFont="1" applyAlignment="1">
      <alignment horizontal="justify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justify"/>
    </xf>
    <xf numFmtId="0" fontId="11" fillId="0" borderId="10" xfId="0" applyFont="1" applyBorder="1" applyAlignment="1">
      <alignment horizontal="justify"/>
    </xf>
    <xf numFmtId="0" fontId="32" fillId="0" borderId="10" xfId="0" applyFont="1" applyBorder="1" applyAlignment="1">
      <alignment horizontal="justify"/>
    </xf>
    <xf numFmtId="0" fontId="15" fillId="0" borderId="10" xfId="0" applyFont="1" applyFill="1" applyBorder="1" applyAlignment="1">
      <alignment horizontal="left" vertical="center"/>
    </xf>
    <xf numFmtId="0" fontId="14" fillId="0" borderId="10" xfId="0" applyFont="1" applyFill="1" applyBorder="1" applyAlignment="1">
      <alignment horizontal="left" vertical="center"/>
    </xf>
    <xf numFmtId="0" fontId="11" fillId="0" borderId="10" xfId="0" applyFont="1" applyBorder="1" applyAlignment="1">
      <alignment horizontal="center"/>
    </xf>
    <xf numFmtId="0" fontId="16" fillId="0" borderId="0" xfId="0" applyFont="1" applyFill="1" applyBorder="1" applyAlignment="1">
      <alignment horizontal="center" vertical="center" wrapText="1"/>
    </xf>
    <xf numFmtId="0" fontId="34" fillId="0" borderId="0" xfId="0" applyFont="1" applyAlignment="1">
      <alignment/>
    </xf>
    <xf numFmtId="0" fontId="22" fillId="0" borderId="0" xfId="0" applyFont="1" applyAlignment="1">
      <alignment horizontal="center"/>
    </xf>
    <xf numFmtId="0" fontId="10" fillId="32" borderId="10" xfId="0" applyFont="1" applyFill="1" applyBorder="1" applyAlignment="1">
      <alignment vertical="center" wrapText="1"/>
    </xf>
    <xf numFmtId="0" fontId="35" fillId="0" borderId="0" xfId="0" applyFont="1" applyAlignment="1">
      <alignment horizontal="center" wrapText="1"/>
    </xf>
    <xf numFmtId="0" fontId="18" fillId="0" borderId="10" xfId="0" applyFont="1" applyFill="1" applyBorder="1" applyAlignment="1">
      <alignment wrapText="1"/>
    </xf>
    <xf numFmtId="0" fontId="19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0" fontId="18" fillId="0" borderId="10" xfId="0" applyFont="1" applyFill="1" applyBorder="1" applyAlignment="1">
      <alignment/>
    </xf>
    <xf numFmtId="3" fontId="18" fillId="0" borderId="10" xfId="0" applyNumberFormat="1" applyFont="1" applyFill="1" applyBorder="1" applyAlignment="1">
      <alignment/>
    </xf>
    <xf numFmtId="0" fontId="17" fillId="0" borderId="10" xfId="0" applyFont="1" applyFill="1" applyBorder="1" applyAlignment="1">
      <alignment/>
    </xf>
    <xf numFmtId="3" fontId="17" fillId="0" borderId="10" xfId="0" applyNumberFormat="1" applyFont="1" applyFill="1" applyBorder="1" applyAlignment="1">
      <alignment/>
    </xf>
    <xf numFmtId="0" fontId="20" fillId="0" borderId="10" xfId="0" applyFont="1" applyFill="1" applyBorder="1" applyAlignment="1">
      <alignment wrapText="1"/>
    </xf>
    <xf numFmtId="165" fontId="11" fillId="35" borderId="10" xfId="0" applyNumberFormat="1" applyFont="1" applyFill="1" applyBorder="1" applyAlignment="1">
      <alignment vertical="center"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 wrapText="1"/>
    </xf>
    <xf numFmtId="0" fontId="37" fillId="0" borderId="10" xfId="0" applyFont="1" applyBorder="1" applyAlignment="1">
      <alignment wrapText="1"/>
    </xf>
    <xf numFmtId="0" fontId="5" fillId="0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12" fillId="0" borderId="0" xfId="0" applyFont="1" applyAlignment="1">
      <alignment/>
    </xf>
    <xf numFmtId="0" fontId="11" fillId="0" borderId="10" xfId="0" applyFont="1" applyBorder="1" applyAlignment="1">
      <alignment/>
    </xf>
    <xf numFmtId="0" fontId="7" fillId="0" borderId="10" xfId="0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right" vertical="center"/>
    </xf>
    <xf numFmtId="0" fontId="15" fillId="0" borderId="10" xfId="0" applyFont="1" applyBorder="1" applyAlignment="1">
      <alignment/>
    </xf>
    <xf numFmtId="0" fontId="79" fillId="0" borderId="10" xfId="0" applyFont="1" applyBorder="1" applyAlignment="1">
      <alignment/>
    </xf>
    <xf numFmtId="0" fontId="80" fillId="0" borderId="10" xfId="0" applyFont="1" applyBorder="1" applyAlignment="1">
      <alignment/>
    </xf>
    <xf numFmtId="0" fontId="81" fillId="0" borderId="10" xfId="0" applyFont="1" applyBorder="1" applyAlignment="1">
      <alignment/>
    </xf>
    <xf numFmtId="0" fontId="82" fillId="0" borderId="10" xfId="0" applyFont="1" applyBorder="1" applyAlignment="1">
      <alignment/>
    </xf>
    <xf numFmtId="0" fontId="11" fillId="34" borderId="10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15" fillId="0" borderId="0" xfId="0" applyFont="1" applyAlignment="1">
      <alignment/>
    </xf>
    <xf numFmtId="0" fontId="10" fillId="0" borderId="10" xfId="0" applyFont="1" applyFill="1" applyBorder="1" applyAlignment="1">
      <alignment horizontal="right" vertical="center" wrapText="1"/>
    </xf>
    <xf numFmtId="0" fontId="10" fillId="0" borderId="10" xfId="0" applyFont="1" applyFill="1" applyBorder="1" applyAlignment="1">
      <alignment horizontal="right" vertical="center"/>
    </xf>
    <xf numFmtId="0" fontId="14" fillId="0" borderId="10" xfId="0" applyFont="1" applyFill="1" applyBorder="1" applyAlignment="1">
      <alignment horizontal="right" vertical="center"/>
    </xf>
    <xf numFmtId="0" fontId="14" fillId="0" borderId="10" xfId="0" applyFont="1" applyFill="1" applyBorder="1" applyAlignment="1">
      <alignment horizontal="right" vertical="center" wrapText="1"/>
    </xf>
    <xf numFmtId="0" fontId="8" fillId="0" borderId="10" xfId="56" applyFont="1" applyFill="1" applyBorder="1" applyAlignment="1">
      <alignment horizontal="center" vertical="center" wrapText="1"/>
      <protection/>
    </xf>
    <xf numFmtId="1" fontId="15" fillId="0" borderId="10" xfId="0" applyNumberFormat="1" applyFont="1" applyBorder="1" applyAlignment="1">
      <alignment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0" fillId="0" borderId="10" xfId="0" applyBorder="1" applyAlignment="1">
      <alignment horizontal="center"/>
    </xf>
    <xf numFmtId="0" fontId="81" fillId="0" borderId="0" xfId="0" applyFont="1" applyAlignment="1">
      <alignment/>
    </xf>
    <xf numFmtId="0" fontId="0" fillId="0" borderId="0" xfId="0" applyAlignment="1">
      <alignment horizontal="center"/>
    </xf>
    <xf numFmtId="0" fontId="19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1" fontId="11" fillId="0" borderId="10" xfId="0" applyNumberFormat="1" applyFont="1" applyBorder="1" applyAlignment="1">
      <alignment/>
    </xf>
    <xf numFmtId="0" fontId="11" fillId="0" borderId="0" xfId="0" applyFont="1" applyAlignment="1">
      <alignment/>
    </xf>
    <xf numFmtId="0" fontId="75" fillId="0" borderId="0" xfId="0" applyFont="1" applyAlignment="1">
      <alignment/>
    </xf>
    <xf numFmtId="1" fontId="15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41" fontId="15" fillId="0" borderId="10" xfId="0" applyNumberFormat="1" applyFont="1" applyBorder="1" applyAlignment="1">
      <alignment/>
    </xf>
    <xf numFmtId="41" fontId="11" fillId="0" borderId="10" xfId="0" applyNumberFormat="1" applyFont="1" applyBorder="1" applyAlignment="1">
      <alignment/>
    </xf>
    <xf numFmtId="0" fontId="15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justify"/>
    </xf>
    <xf numFmtId="1" fontId="11" fillId="0" borderId="0" xfId="0" applyNumberFormat="1" applyFont="1" applyAlignment="1">
      <alignment/>
    </xf>
    <xf numFmtId="0" fontId="81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left"/>
    </xf>
    <xf numFmtId="0" fontId="5" fillId="0" borderId="10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11" fillId="32" borderId="0" xfId="0" applyFont="1" applyFill="1" applyAlignment="1">
      <alignment/>
    </xf>
    <xf numFmtId="0" fontId="0" fillId="32" borderId="0" xfId="0" applyFill="1" applyAlignment="1">
      <alignment/>
    </xf>
    <xf numFmtId="3" fontId="0" fillId="32" borderId="0" xfId="0" applyNumberFormat="1" applyFill="1" applyAlignment="1">
      <alignment/>
    </xf>
    <xf numFmtId="3" fontId="0" fillId="0" borderId="0" xfId="0" applyNumberFormat="1" applyAlignment="1">
      <alignment/>
    </xf>
    <xf numFmtId="3" fontId="5" fillId="0" borderId="10" xfId="0" applyNumberFormat="1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40" fillId="0" borderId="10" xfId="0" applyFont="1" applyBorder="1" applyAlignment="1">
      <alignment horizontal="justify" vertical="center"/>
    </xf>
    <xf numFmtId="3" fontId="15" fillId="0" borderId="10" xfId="0" applyNumberFormat="1" applyFont="1" applyBorder="1" applyAlignment="1">
      <alignment/>
    </xf>
    <xf numFmtId="3" fontId="27" fillId="0" borderId="10" xfId="0" applyNumberFormat="1" applyFont="1" applyBorder="1" applyAlignment="1">
      <alignment/>
    </xf>
    <xf numFmtId="0" fontId="15" fillId="0" borderId="11" xfId="0" applyFont="1" applyBorder="1" applyAlignment="1">
      <alignment/>
    </xf>
    <xf numFmtId="0" fontId="15" fillId="0" borderId="0" xfId="0" applyFont="1" applyBorder="1" applyAlignment="1">
      <alignment/>
    </xf>
    <xf numFmtId="0" fontId="11" fillId="32" borderId="10" xfId="0" applyFont="1" applyFill="1" applyBorder="1" applyAlignment="1">
      <alignment horizontal="center" vertical="center" wrapText="1"/>
    </xf>
    <xf numFmtId="3" fontId="0" fillId="32" borderId="10" xfId="0" applyNumberFormat="1" applyFill="1" applyBorder="1" applyAlignment="1">
      <alignment/>
    </xf>
    <xf numFmtId="0" fontId="11" fillId="0" borderId="0" xfId="0" applyFont="1" applyFill="1" applyBorder="1" applyAlignment="1">
      <alignment horizontal="center" vertical="center" wrapText="1"/>
    </xf>
    <xf numFmtId="3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Border="1" applyAlignment="1">
      <alignment/>
    </xf>
    <xf numFmtId="0" fontId="0" fillId="0" borderId="11" xfId="0" applyBorder="1" applyAlignment="1">
      <alignment/>
    </xf>
    <xf numFmtId="3" fontId="0" fillId="0" borderId="10" xfId="0" applyNumberFormat="1" applyBorder="1" applyAlignment="1">
      <alignment/>
    </xf>
    <xf numFmtId="0" fontId="5" fillId="0" borderId="10" xfId="0" applyFont="1" applyBorder="1" applyAlignment="1">
      <alignment wrapText="1"/>
    </xf>
    <xf numFmtId="0" fontId="15" fillId="0" borderId="10" xfId="0" applyFont="1" applyFill="1" applyBorder="1" applyAlignment="1">
      <alignment horizontal="center" vertical="center" wrapText="1"/>
    </xf>
    <xf numFmtId="0" fontId="42" fillId="32" borderId="0" xfId="0" applyFont="1" applyFill="1" applyAlignment="1">
      <alignment horizontal="justify" vertical="center"/>
    </xf>
    <xf numFmtId="0" fontId="40" fillId="32" borderId="0" xfId="0" applyFont="1" applyFill="1" applyAlignment="1">
      <alignment horizontal="justify" vertical="center"/>
    </xf>
    <xf numFmtId="0" fontId="41" fillId="32" borderId="0" xfId="0" applyFont="1" applyFill="1" applyAlignment="1">
      <alignment horizontal="justify" vertical="center"/>
    </xf>
    <xf numFmtId="0" fontId="5" fillId="0" borderId="10" xfId="0" applyFont="1" applyBorder="1" applyAlignment="1">
      <alignment horizontal="center" vertical="center" wrapText="1"/>
    </xf>
    <xf numFmtId="3" fontId="80" fillId="0" borderId="10" xfId="0" applyNumberFormat="1" applyFont="1" applyBorder="1" applyAlignment="1">
      <alignment/>
    </xf>
    <xf numFmtId="0" fontId="2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2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6" fillId="0" borderId="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3" fillId="0" borderId="0" xfId="0" applyFont="1" applyAlignment="1">
      <alignment horizontal="center" wrapText="1"/>
    </xf>
    <xf numFmtId="0" fontId="12" fillId="0" borderId="13" xfId="0" applyFont="1" applyBorder="1" applyAlignment="1">
      <alignment horizontal="center" wrapText="1"/>
    </xf>
    <xf numFmtId="0" fontId="39" fillId="0" borderId="14" xfId="0" applyFont="1" applyBorder="1" applyAlignment="1">
      <alignment horizontal="center" wrapText="1"/>
    </xf>
    <xf numFmtId="0" fontId="39" fillId="0" borderId="15" xfId="0" applyFont="1" applyBorder="1" applyAlignment="1">
      <alignment horizontal="center" wrapText="1"/>
    </xf>
    <xf numFmtId="0" fontId="16" fillId="0" borderId="13" xfId="0" applyFont="1" applyFill="1" applyBorder="1" applyAlignment="1">
      <alignment horizontal="center" vertical="center" wrapText="1"/>
    </xf>
    <xf numFmtId="0" fontId="35" fillId="0" borderId="14" xfId="0" applyFont="1" applyBorder="1" applyAlignment="1">
      <alignment horizontal="center" wrapText="1"/>
    </xf>
    <xf numFmtId="0" fontId="35" fillId="0" borderId="15" xfId="0" applyFont="1" applyBorder="1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zoomScalePageLayoutView="0" workbookViewId="0" topLeftCell="A1">
      <selection activeCell="A33" sqref="A33"/>
    </sheetView>
  </sheetViews>
  <sheetFormatPr defaultColWidth="9.140625" defaultRowHeight="15"/>
  <cols>
    <col min="1" max="1" width="85.57421875" style="0" customWidth="1"/>
  </cols>
  <sheetData>
    <row r="1" ht="18">
      <c r="A1" s="99" t="s">
        <v>546</v>
      </c>
    </row>
    <row r="2" ht="50.25" customHeight="1">
      <c r="A2" s="77" t="s">
        <v>501</v>
      </c>
    </row>
    <row r="4" spans="2:9" ht="15">
      <c r="B4" s="4"/>
      <c r="C4" s="4"/>
      <c r="D4" s="4"/>
      <c r="E4" s="4"/>
      <c r="F4" s="4"/>
      <c r="G4" s="4"/>
      <c r="H4" s="4"/>
      <c r="I4" s="4"/>
    </row>
    <row r="5" spans="1:9" ht="15">
      <c r="A5" s="45" t="s">
        <v>46</v>
      </c>
      <c r="B5" s="4"/>
      <c r="C5" s="4"/>
      <c r="D5" s="4"/>
      <c r="E5" s="4"/>
      <c r="F5" s="4"/>
      <c r="G5" s="4"/>
      <c r="H5" s="4"/>
      <c r="I5" s="4"/>
    </row>
    <row r="6" spans="1:9" ht="15">
      <c r="A6" s="45" t="s">
        <v>47</v>
      </c>
      <c r="B6" s="4"/>
      <c r="C6" s="4"/>
      <c r="D6" s="4"/>
      <c r="E6" s="4"/>
      <c r="F6" s="4"/>
      <c r="G6" s="4"/>
      <c r="H6" s="4"/>
      <c r="I6" s="4"/>
    </row>
    <row r="7" spans="1:9" ht="15">
      <c r="A7" s="45" t="s">
        <v>48</v>
      </c>
      <c r="B7" s="4"/>
      <c r="C7" s="4"/>
      <c r="D7" s="4"/>
      <c r="E7" s="4"/>
      <c r="F7" s="4"/>
      <c r="G7" s="4"/>
      <c r="H7" s="4"/>
      <c r="I7" s="4"/>
    </row>
    <row r="8" spans="1:9" ht="15">
      <c r="A8" s="45" t="s">
        <v>49</v>
      </c>
      <c r="B8" s="4"/>
      <c r="C8" s="4"/>
      <c r="D8" s="4"/>
      <c r="E8" s="4"/>
      <c r="F8" s="4"/>
      <c r="G8" s="4"/>
      <c r="H8" s="4"/>
      <c r="I8" s="4"/>
    </row>
    <row r="9" spans="1:9" ht="15">
      <c r="A9" s="45" t="s">
        <v>50</v>
      </c>
      <c r="B9" s="4"/>
      <c r="C9" s="4"/>
      <c r="D9" s="4"/>
      <c r="E9" s="4"/>
      <c r="F9" s="4"/>
      <c r="G9" s="4"/>
      <c r="H9" s="4"/>
      <c r="I9" s="4"/>
    </row>
    <row r="10" spans="1:9" ht="15">
      <c r="A10" s="45" t="s">
        <v>51</v>
      </c>
      <c r="B10" s="4"/>
      <c r="C10" s="4"/>
      <c r="D10" s="4"/>
      <c r="E10" s="4"/>
      <c r="F10" s="4"/>
      <c r="G10" s="4"/>
      <c r="H10" s="4"/>
      <c r="I10" s="4"/>
    </row>
    <row r="11" spans="1:9" ht="15">
      <c r="A11" s="45" t="s">
        <v>52</v>
      </c>
      <c r="B11" s="4"/>
      <c r="C11" s="4"/>
      <c r="D11" s="4"/>
      <c r="E11" s="4"/>
      <c r="F11" s="4"/>
      <c r="G11" s="4"/>
      <c r="H11" s="4"/>
      <c r="I11" s="4"/>
    </row>
    <row r="12" spans="1:9" ht="15">
      <c r="A12" s="45" t="s">
        <v>53</v>
      </c>
      <c r="B12" s="4"/>
      <c r="C12" s="4"/>
      <c r="D12" s="4"/>
      <c r="E12" s="4"/>
      <c r="F12" s="4"/>
      <c r="G12" s="4"/>
      <c r="H12" s="4"/>
      <c r="I12" s="4"/>
    </row>
    <row r="13" spans="1:9" ht="15">
      <c r="A13" s="46" t="s">
        <v>45</v>
      </c>
      <c r="B13" s="4"/>
      <c r="C13" s="4"/>
      <c r="D13" s="4"/>
      <c r="E13" s="4"/>
      <c r="F13" s="4"/>
      <c r="G13" s="4"/>
      <c r="H13" s="4"/>
      <c r="I13" s="4"/>
    </row>
    <row r="14" spans="1:9" ht="15">
      <c r="A14" s="46" t="s">
        <v>54</v>
      </c>
      <c r="B14" s="4"/>
      <c r="C14" s="4"/>
      <c r="D14" s="4"/>
      <c r="E14" s="4"/>
      <c r="F14" s="4"/>
      <c r="G14" s="4"/>
      <c r="H14" s="4"/>
      <c r="I14" s="4"/>
    </row>
    <row r="15" spans="1:9" ht="15">
      <c r="A15" s="80" t="s">
        <v>499</v>
      </c>
      <c r="B15" s="4"/>
      <c r="C15" s="4"/>
      <c r="D15" s="4"/>
      <c r="E15" s="4"/>
      <c r="F15" s="4"/>
      <c r="G15" s="4"/>
      <c r="H15" s="4"/>
      <c r="I15" s="4"/>
    </row>
    <row r="16" spans="1:9" ht="15">
      <c r="A16" s="45" t="s">
        <v>56</v>
      </c>
      <c r="B16" s="4"/>
      <c r="C16" s="4"/>
      <c r="D16" s="4"/>
      <c r="E16" s="4"/>
      <c r="F16" s="4"/>
      <c r="G16" s="4"/>
      <c r="H16" s="4"/>
      <c r="I16" s="4"/>
    </row>
    <row r="17" spans="1:9" ht="15">
      <c r="A17" s="45" t="s">
        <v>57</v>
      </c>
      <c r="B17" s="4"/>
      <c r="C17" s="4"/>
      <c r="D17" s="4"/>
      <c r="E17" s="4"/>
      <c r="F17" s="4"/>
      <c r="G17" s="4"/>
      <c r="H17" s="4"/>
      <c r="I17" s="4"/>
    </row>
    <row r="18" spans="1:9" ht="15">
      <c r="A18" s="45" t="s">
        <v>58</v>
      </c>
      <c r="B18" s="4"/>
      <c r="C18" s="4"/>
      <c r="D18" s="4"/>
      <c r="E18" s="4"/>
      <c r="F18" s="4"/>
      <c r="G18" s="4"/>
      <c r="H18" s="4"/>
      <c r="I18" s="4"/>
    </row>
    <row r="19" spans="1:9" ht="15">
      <c r="A19" s="45" t="s">
        <v>59</v>
      </c>
      <c r="B19" s="4"/>
      <c r="C19" s="4"/>
      <c r="D19" s="4"/>
      <c r="E19" s="4"/>
      <c r="F19" s="4"/>
      <c r="G19" s="4"/>
      <c r="H19" s="4"/>
      <c r="I19" s="4"/>
    </row>
    <row r="20" spans="1:9" ht="15">
      <c r="A20" s="45" t="s">
        <v>60</v>
      </c>
      <c r="B20" s="4"/>
      <c r="C20" s="4"/>
      <c r="D20" s="4"/>
      <c r="E20" s="4"/>
      <c r="F20" s="4"/>
      <c r="G20" s="4"/>
      <c r="H20" s="4"/>
      <c r="I20" s="4"/>
    </row>
    <row r="21" spans="1:9" ht="15">
      <c r="A21" s="45" t="s">
        <v>61</v>
      </c>
      <c r="B21" s="4"/>
      <c r="C21" s="4"/>
      <c r="D21" s="4"/>
      <c r="E21" s="4"/>
      <c r="F21" s="4"/>
      <c r="G21" s="4"/>
      <c r="H21" s="4"/>
      <c r="I21" s="4"/>
    </row>
    <row r="22" spans="1:9" ht="15">
      <c r="A22" s="45" t="s">
        <v>62</v>
      </c>
      <c r="B22" s="4"/>
      <c r="C22" s="4"/>
      <c r="D22" s="4"/>
      <c r="E22" s="4"/>
      <c r="F22" s="4"/>
      <c r="G22" s="4"/>
      <c r="H22" s="4"/>
      <c r="I22" s="4"/>
    </row>
    <row r="23" spans="1:9" ht="15">
      <c r="A23" s="46" t="s">
        <v>55</v>
      </c>
      <c r="B23" s="4"/>
      <c r="C23" s="4"/>
      <c r="D23" s="4"/>
      <c r="E23" s="4"/>
      <c r="F23" s="4"/>
      <c r="G23" s="4"/>
      <c r="H23" s="4"/>
      <c r="I23" s="4"/>
    </row>
    <row r="24" spans="1:9" ht="15">
      <c r="A24" s="46" t="s">
        <v>63</v>
      </c>
      <c r="B24" s="4"/>
      <c r="C24" s="4"/>
      <c r="D24" s="4"/>
      <c r="E24" s="4"/>
      <c r="F24" s="4"/>
      <c r="G24" s="4"/>
      <c r="H24" s="4"/>
      <c r="I24" s="4"/>
    </row>
    <row r="25" spans="1:9" ht="15">
      <c r="A25" s="80" t="s">
        <v>500</v>
      </c>
      <c r="B25" s="4"/>
      <c r="C25" s="4"/>
      <c r="D25" s="4"/>
      <c r="E25" s="4"/>
      <c r="F25" s="4"/>
      <c r="G25" s="4"/>
      <c r="H25" s="4"/>
      <c r="I25" s="4"/>
    </row>
    <row r="26" spans="1:9" ht="15">
      <c r="A26" s="4"/>
      <c r="B26" s="4"/>
      <c r="C26" s="4"/>
      <c r="D26" s="4"/>
      <c r="E26" s="4"/>
      <c r="F26" s="4"/>
      <c r="G26" s="4"/>
      <c r="H26" s="4"/>
      <c r="I26" s="4"/>
    </row>
    <row r="27" spans="1:9" ht="15">
      <c r="A27" s="4"/>
      <c r="B27" s="4"/>
      <c r="C27" s="4"/>
      <c r="D27" s="4"/>
      <c r="E27" s="4"/>
      <c r="F27" s="4"/>
      <c r="G27" s="4"/>
      <c r="H27" s="4"/>
      <c r="I27" s="4"/>
    </row>
    <row r="28" spans="1:9" ht="15">
      <c r="A28" s="4"/>
      <c r="B28" s="4"/>
      <c r="C28" s="4"/>
      <c r="D28" s="4"/>
      <c r="E28" s="4"/>
      <c r="F28" s="4"/>
      <c r="G28" s="4"/>
      <c r="H28" s="4"/>
      <c r="I28" s="4"/>
    </row>
    <row r="29" spans="1:9" ht="15">
      <c r="A29" s="4"/>
      <c r="B29" s="4"/>
      <c r="C29" s="4"/>
      <c r="D29" s="4"/>
      <c r="E29" s="4"/>
      <c r="F29" s="4"/>
      <c r="G29" s="4"/>
      <c r="H29" s="4"/>
      <c r="I29" s="4"/>
    </row>
    <row r="30" spans="1:9" ht="15">
      <c r="A30" s="4"/>
      <c r="B30" s="4"/>
      <c r="C30" s="4"/>
      <c r="D30" s="4"/>
      <c r="E30" s="4"/>
      <c r="F30" s="4"/>
      <c r="G30" s="4"/>
      <c r="H30" s="4"/>
      <c r="I30" s="4"/>
    </row>
    <row r="31" spans="1:9" ht="15">
      <c r="A31" s="4"/>
      <c r="B31" s="4"/>
      <c r="C31" s="4"/>
      <c r="D31" s="4"/>
      <c r="E31" s="4"/>
      <c r="F31" s="4"/>
      <c r="G31" s="4"/>
      <c r="H31" s="4"/>
      <c r="I31" s="4"/>
    </row>
    <row r="32" spans="1:9" ht="15">
      <c r="A32" s="4"/>
      <c r="B32" s="4"/>
      <c r="C32" s="4"/>
      <c r="D32" s="4"/>
      <c r="E32" s="4"/>
      <c r="F32" s="4"/>
      <c r="G32" s="4"/>
      <c r="H32" s="4"/>
      <c r="I32" s="4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"/>
  <sheetViews>
    <sheetView zoomScalePageLayoutView="0" workbookViewId="0" topLeftCell="A1">
      <selection activeCell="C7" sqref="C7"/>
    </sheetView>
  </sheetViews>
  <sheetFormatPr defaultColWidth="9.140625" defaultRowHeight="15"/>
  <cols>
    <col min="1" max="1" width="78.421875" style="0" customWidth="1"/>
    <col min="2" max="2" width="14.57421875" style="0" customWidth="1"/>
    <col min="3" max="3" width="23.7109375" style="0" customWidth="1"/>
    <col min="4" max="4" width="21.57421875" style="0" customWidth="1"/>
    <col min="5" max="5" width="19.57421875" style="0" customWidth="1"/>
  </cols>
  <sheetData>
    <row r="1" spans="1:5" ht="23.25" customHeight="1">
      <c r="A1" s="191" t="s">
        <v>709</v>
      </c>
      <c r="B1" s="192"/>
      <c r="C1" s="192"/>
      <c r="D1" s="192"/>
      <c r="E1" s="192"/>
    </row>
    <row r="2" spans="1:5" ht="25.5" customHeight="1">
      <c r="A2" s="199" t="s">
        <v>9</v>
      </c>
      <c r="B2" s="192"/>
      <c r="C2" s="192"/>
      <c r="D2" s="192"/>
      <c r="E2" s="192"/>
    </row>
    <row r="3" spans="1:5" ht="21.75" customHeight="1">
      <c r="A3" s="97"/>
      <c r="B3" s="78"/>
      <c r="C3" s="78"/>
      <c r="D3" s="78"/>
      <c r="E3" s="78"/>
    </row>
    <row r="4" ht="20.25" customHeight="1">
      <c r="A4" s="4" t="s">
        <v>653</v>
      </c>
    </row>
    <row r="5" spans="1:5" ht="15">
      <c r="A5" s="46" t="s">
        <v>637</v>
      </c>
      <c r="B5" s="3" t="s">
        <v>65</v>
      </c>
      <c r="C5" s="132" t="s">
        <v>693</v>
      </c>
      <c r="D5" s="132" t="s">
        <v>694</v>
      </c>
      <c r="E5" s="46" t="s">
        <v>8</v>
      </c>
    </row>
    <row r="6" spans="1:5" ht="26.25" customHeight="1">
      <c r="A6" s="95" t="s">
        <v>6</v>
      </c>
      <c r="B6" s="5" t="s">
        <v>223</v>
      </c>
      <c r="C6" s="128">
        <v>104212</v>
      </c>
      <c r="D6" s="128">
        <v>109493</v>
      </c>
      <c r="E6" s="128">
        <f>SUM(C6:D6)</f>
        <v>213705</v>
      </c>
    </row>
    <row r="7" spans="1:5" ht="26.25" customHeight="1">
      <c r="A7" s="95" t="s">
        <v>7</v>
      </c>
      <c r="B7" s="5" t="s">
        <v>223</v>
      </c>
      <c r="C7" s="128"/>
      <c r="D7" s="128"/>
      <c r="E7" s="128"/>
    </row>
    <row r="8" spans="1:5" ht="22.5" customHeight="1">
      <c r="A8" s="46" t="s">
        <v>10</v>
      </c>
      <c r="B8" s="46"/>
      <c r="C8" s="129">
        <f>C6</f>
        <v>104212</v>
      </c>
      <c r="D8" s="129">
        <f>D6</f>
        <v>109493</v>
      </c>
      <c r="E8" s="129">
        <f>E6</f>
        <v>213705</v>
      </c>
    </row>
  </sheetData>
  <sheetProtection/>
  <mergeCells count="2">
    <mergeCell ref="A1:E1"/>
    <mergeCell ref="A2:E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84" r:id="rId1"/>
  <headerFooter>
    <oddHeader>&amp;R&amp;"-,Félkövér"7. számú melléklet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zoomScalePageLayoutView="0" workbookViewId="0" topLeftCell="A10">
      <selection activeCell="C26" sqref="C26"/>
    </sheetView>
  </sheetViews>
  <sheetFormatPr defaultColWidth="9.140625" defaultRowHeight="15"/>
  <cols>
    <col min="1" max="1" width="86.28125" style="0" customWidth="1"/>
    <col min="2" max="2" width="28.28125" style="0" customWidth="1"/>
    <col min="3" max="3" width="29.140625" style="0" customWidth="1"/>
    <col min="4" max="4" width="29.421875" style="0" customWidth="1"/>
    <col min="5" max="5" width="18.421875" style="0" customWidth="1"/>
  </cols>
  <sheetData>
    <row r="1" spans="1:5" ht="25.5" customHeight="1">
      <c r="A1" s="191" t="s">
        <v>709</v>
      </c>
      <c r="B1" s="195"/>
      <c r="C1" s="195"/>
      <c r="D1" s="195"/>
      <c r="E1" s="195"/>
    </row>
    <row r="2" spans="1:5" ht="23.25" customHeight="1">
      <c r="A2" s="194" t="s">
        <v>577</v>
      </c>
      <c r="B2" s="203"/>
      <c r="C2" s="203"/>
      <c r="D2" s="203"/>
      <c r="E2" s="203"/>
    </row>
    <row r="3" ht="15">
      <c r="A3" s="1"/>
    </row>
    <row r="4" ht="15">
      <c r="A4" s="1"/>
    </row>
    <row r="5" spans="1:5" ht="51" customHeight="1">
      <c r="A5" s="61" t="s">
        <v>576</v>
      </c>
      <c r="B5" s="138" t="s">
        <v>626</v>
      </c>
      <c r="C5" s="138" t="s">
        <v>699</v>
      </c>
      <c r="D5" s="138" t="s">
        <v>700</v>
      </c>
      <c r="E5" s="79" t="s">
        <v>655</v>
      </c>
    </row>
    <row r="6" spans="1:5" ht="15" customHeight="1">
      <c r="A6" s="62" t="s">
        <v>549</v>
      </c>
      <c r="B6" s="63"/>
      <c r="C6" s="63">
        <v>1</v>
      </c>
      <c r="D6" s="63"/>
      <c r="E6" s="142">
        <f>B6+C6+D6</f>
        <v>1</v>
      </c>
    </row>
    <row r="7" spans="1:5" ht="15" customHeight="1">
      <c r="A7" s="62" t="s">
        <v>550</v>
      </c>
      <c r="B7" s="63"/>
      <c r="C7" s="63">
        <v>3</v>
      </c>
      <c r="D7" s="63"/>
      <c r="E7" s="142">
        <f>B7+C7+D7</f>
        <v>3</v>
      </c>
    </row>
    <row r="8" spans="1:5" ht="15" customHeight="1">
      <c r="A8" s="62" t="s">
        <v>551</v>
      </c>
      <c r="B8" s="63"/>
      <c r="C8" s="63">
        <v>11</v>
      </c>
      <c r="D8" s="63"/>
      <c r="E8" s="142">
        <f>B8+C8+D8</f>
        <v>11</v>
      </c>
    </row>
    <row r="9" spans="1:5" ht="15" customHeight="1">
      <c r="A9" s="62" t="s">
        <v>552</v>
      </c>
      <c r="B9" s="63"/>
      <c r="C9" s="63">
        <v>1</v>
      </c>
      <c r="D9" s="63"/>
      <c r="E9" s="142">
        <f>B9+C9+D9</f>
        <v>1</v>
      </c>
    </row>
    <row r="10" spans="1:5" ht="15" customHeight="1">
      <c r="A10" s="61" t="s">
        <v>571</v>
      </c>
      <c r="B10" s="63"/>
      <c r="C10" s="63"/>
      <c r="D10" s="63"/>
      <c r="E10" s="142"/>
    </row>
    <row r="11" spans="1:5" ht="15" customHeight="1">
      <c r="A11" s="62" t="s">
        <v>553</v>
      </c>
      <c r="B11" s="63"/>
      <c r="C11" s="63"/>
      <c r="D11" s="63"/>
      <c r="E11" s="142"/>
    </row>
    <row r="12" spans="1:5" ht="15" customHeight="1">
      <c r="A12" s="62" t="s">
        <v>554</v>
      </c>
      <c r="B12" s="63"/>
      <c r="C12" s="63"/>
      <c r="D12" s="63"/>
      <c r="E12" s="142"/>
    </row>
    <row r="13" spans="1:5" ht="15" customHeight="1">
      <c r="A13" s="62" t="s">
        <v>555</v>
      </c>
      <c r="B13" s="63"/>
      <c r="C13" s="63"/>
      <c r="D13" s="63"/>
      <c r="E13" s="142"/>
    </row>
    <row r="14" spans="1:5" ht="15" customHeight="1">
      <c r="A14" s="62" t="s">
        <v>556</v>
      </c>
      <c r="B14" s="63">
        <v>6</v>
      </c>
      <c r="C14" s="63"/>
      <c r="D14" s="63">
        <v>4</v>
      </c>
      <c r="E14" s="142">
        <f>B14+C14+D14</f>
        <v>10</v>
      </c>
    </row>
    <row r="15" spans="1:5" ht="15" customHeight="1">
      <c r="A15" s="62" t="s">
        <v>557</v>
      </c>
      <c r="B15" s="63">
        <v>2</v>
      </c>
      <c r="C15" s="63"/>
      <c r="D15" s="63">
        <v>5</v>
      </c>
      <c r="E15" s="142">
        <f>B15+C15+D15</f>
        <v>7</v>
      </c>
    </row>
    <row r="16" spans="1:5" ht="15" customHeight="1">
      <c r="A16" s="62" t="s">
        <v>558</v>
      </c>
      <c r="B16" s="63">
        <v>4</v>
      </c>
      <c r="C16" s="63"/>
      <c r="D16" s="63">
        <v>19</v>
      </c>
      <c r="E16" s="142">
        <f>B16+C16+D16</f>
        <v>23</v>
      </c>
    </row>
    <row r="17" spans="1:5" ht="15" customHeight="1">
      <c r="A17" s="62" t="s">
        <v>559</v>
      </c>
      <c r="B17" s="63"/>
      <c r="C17" s="63"/>
      <c r="D17" s="63"/>
      <c r="E17" s="142"/>
    </row>
    <row r="18" spans="1:5" ht="15" customHeight="1">
      <c r="A18" s="61" t="s">
        <v>572</v>
      </c>
      <c r="B18" s="63"/>
      <c r="C18" s="63"/>
      <c r="D18" s="63"/>
      <c r="E18" s="142"/>
    </row>
    <row r="19" spans="1:5" ht="33" customHeight="1">
      <c r="A19" s="62" t="s">
        <v>560</v>
      </c>
      <c r="B19" s="63">
        <v>20</v>
      </c>
      <c r="C19" s="63">
        <v>1</v>
      </c>
      <c r="D19" s="63"/>
      <c r="E19" s="142">
        <f>B19+C19+D19</f>
        <v>21</v>
      </c>
    </row>
    <row r="20" spans="1:5" ht="15" customHeight="1">
      <c r="A20" s="62" t="s">
        <v>561</v>
      </c>
      <c r="B20" s="63"/>
      <c r="C20" s="63"/>
      <c r="D20" s="63"/>
      <c r="E20" s="142"/>
    </row>
    <row r="21" spans="1:5" ht="15" customHeight="1">
      <c r="A21" s="62" t="s">
        <v>562</v>
      </c>
      <c r="B21" s="63">
        <v>10</v>
      </c>
      <c r="C21" s="63"/>
      <c r="D21" s="63"/>
      <c r="E21" s="142">
        <f>B21+C21+D21</f>
        <v>10</v>
      </c>
    </row>
    <row r="22" spans="1:5" ht="15" customHeight="1">
      <c r="A22" s="61" t="s">
        <v>573</v>
      </c>
      <c r="B22" s="63"/>
      <c r="C22" s="63"/>
      <c r="D22" s="63"/>
      <c r="E22" s="142"/>
    </row>
    <row r="23" spans="1:5" ht="15" customHeight="1">
      <c r="A23" s="62" t="s">
        <v>563</v>
      </c>
      <c r="B23" s="63">
        <v>1</v>
      </c>
      <c r="C23" s="63"/>
      <c r="D23" s="63"/>
      <c r="E23" s="142">
        <f>B23+C23+D23</f>
        <v>1</v>
      </c>
    </row>
    <row r="24" spans="1:5" ht="15" customHeight="1">
      <c r="A24" s="62" t="s">
        <v>564</v>
      </c>
      <c r="B24" s="63"/>
      <c r="C24" s="63"/>
      <c r="D24" s="63"/>
      <c r="E24" s="142"/>
    </row>
    <row r="25" spans="1:5" ht="35.25" customHeight="1">
      <c r="A25" s="62" t="s">
        <v>565</v>
      </c>
      <c r="B25" s="63"/>
      <c r="C25" s="63"/>
      <c r="D25" s="63"/>
      <c r="E25" s="142"/>
    </row>
    <row r="26" spans="1:5" ht="15" customHeight="1">
      <c r="A26" s="61" t="s">
        <v>574</v>
      </c>
      <c r="B26" s="63"/>
      <c r="C26" s="63"/>
      <c r="D26" s="63"/>
      <c r="E26" s="142"/>
    </row>
    <row r="27" spans="1:5" ht="37.5" customHeight="1">
      <c r="A27" s="61" t="s">
        <v>575</v>
      </c>
      <c r="B27" s="64"/>
      <c r="C27" s="65"/>
      <c r="D27" s="65"/>
      <c r="E27" s="142"/>
    </row>
    <row r="28" spans="1:5" ht="29.25" customHeight="1">
      <c r="A28" s="62" t="s">
        <v>566</v>
      </c>
      <c r="B28" s="63"/>
      <c r="C28" s="63"/>
      <c r="D28" s="63"/>
      <c r="E28" s="142"/>
    </row>
    <row r="29" spans="1:5" ht="28.5" customHeight="1">
      <c r="A29" s="62" t="s">
        <v>567</v>
      </c>
      <c r="B29" s="63"/>
      <c r="C29" s="63"/>
      <c r="D29" s="63"/>
      <c r="E29" s="142"/>
    </row>
    <row r="30" spans="1:5" ht="27" customHeight="1">
      <c r="A30" s="62" t="s">
        <v>568</v>
      </c>
      <c r="B30" s="63"/>
      <c r="C30" s="63"/>
      <c r="D30" s="63"/>
      <c r="E30" s="142"/>
    </row>
    <row r="31" spans="1:5" ht="15" customHeight="1">
      <c r="A31" s="62" t="s">
        <v>569</v>
      </c>
      <c r="B31" s="63"/>
      <c r="C31" s="63"/>
      <c r="D31" s="63"/>
      <c r="E31" s="142"/>
    </row>
    <row r="32" spans="1:5" ht="27.75" customHeight="1">
      <c r="A32" s="61" t="s">
        <v>570</v>
      </c>
      <c r="B32" s="63">
        <v>43</v>
      </c>
      <c r="C32" s="63">
        <v>17</v>
      </c>
      <c r="D32" s="63">
        <v>28</v>
      </c>
      <c r="E32" s="142">
        <f>B32+C32+D32</f>
        <v>88</v>
      </c>
    </row>
    <row r="33" spans="1:4" ht="15">
      <c r="A33" s="200"/>
      <c r="B33" s="201"/>
      <c r="C33" s="201"/>
      <c r="D33" s="201"/>
    </row>
    <row r="34" spans="1:4" ht="15">
      <c r="A34" s="202"/>
      <c r="B34" s="201"/>
      <c r="C34" s="201"/>
      <c r="D34" s="201"/>
    </row>
  </sheetData>
  <sheetProtection/>
  <mergeCells count="4">
    <mergeCell ref="A33:D33"/>
    <mergeCell ref="A34:D34"/>
    <mergeCell ref="A1:E1"/>
    <mergeCell ref="A2:E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8" r:id="rId1"/>
  <headerFooter>
    <oddHeader>&amp;R&amp;"-,Félkövér"8. számú melléklet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zoomScalePageLayoutView="0" workbookViewId="0" topLeftCell="A1">
      <selection activeCell="E27" sqref="E27"/>
    </sheetView>
  </sheetViews>
  <sheetFormatPr defaultColWidth="9.140625" defaultRowHeight="15"/>
  <cols>
    <col min="1" max="1" width="83.28125" style="0" customWidth="1"/>
    <col min="2" max="2" width="19.57421875" style="0" customWidth="1"/>
  </cols>
  <sheetData>
    <row r="1" spans="1:2" ht="27" customHeight="1">
      <c r="A1" s="191" t="s">
        <v>709</v>
      </c>
      <c r="B1" s="195"/>
    </row>
    <row r="2" spans="1:7" ht="71.25" customHeight="1">
      <c r="A2" s="194" t="s">
        <v>12</v>
      </c>
      <c r="B2" s="194"/>
      <c r="C2" s="81"/>
      <c r="D2" s="81"/>
      <c r="E2" s="81"/>
      <c r="F2" s="81"/>
      <c r="G2" s="81"/>
    </row>
    <row r="3" spans="1:7" ht="24" customHeight="1">
      <c r="A3" s="77"/>
      <c r="B3" s="77"/>
      <c r="C3" s="81"/>
      <c r="D3" s="81"/>
      <c r="E3" s="81"/>
      <c r="F3" s="81"/>
      <c r="G3" s="81"/>
    </row>
    <row r="4" ht="22.5" customHeight="1">
      <c r="A4" s="4" t="s">
        <v>653</v>
      </c>
    </row>
    <row r="5" spans="1:2" ht="18">
      <c r="A5" s="47" t="s">
        <v>692</v>
      </c>
      <c r="B5" s="46" t="s">
        <v>663</v>
      </c>
    </row>
    <row r="6" spans="1:2" ht="15">
      <c r="A6" s="45" t="s">
        <v>46</v>
      </c>
      <c r="B6" s="45"/>
    </row>
    <row r="7" spans="1:2" ht="15">
      <c r="A7" s="82" t="s">
        <v>47</v>
      </c>
      <c r="B7" s="45"/>
    </row>
    <row r="8" spans="1:2" ht="15">
      <c r="A8" s="45" t="s">
        <v>48</v>
      </c>
      <c r="B8" s="45"/>
    </row>
    <row r="9" spans="1:2" ht="15">
      <c r="A9" s="45" t="s">
        <v>49</v>
      </c>
      <c r="B9" s="45"/>
    </row>
    <row r="10" spans="1:2" ht="15">
      <c r="A10" s="45" t="s">
        <v>50</v>
      </c>
      <c r="B10" s="45"/>
    </row>
    <row r="11" spans="1:2" ht="15">
      <c r="A11" s="45" t="s">
        <v>51</v>
      </c>
      <c r="B11" s="45">
        <v>427346</v>
      </c>
    </row>
    <row r="12" spans="1:2" ht="15">
      <c r="A12" s="45" t="s">
        <v>52</v>
      </c>
      <c r="B12" s="45"/>
    </row>
    <row r="13" spans="1:2" ht="15">
      <c r="A13" s="45" t="s">
        <v>53</v>
      </c>
      <c r="B13" s="45"/>
    </row>
    <row r="14" spans="1:2" ht="15">
      <c r="A14" s="80" t="s">
        <v>666</v>
      </c>
      <c r="B14" s="130">
        <f>B11</f>
        <v>427346</v>
      </c>
    </row>
    <row r="15" spans="1:2" ht="30">
      <c r="A15" s="83" t="s">
        <v>658</v>
      </c>
      <c r="B15" s="45"/>
    </row>
    <row r="16" spans="1:2" ht="30">
      <c r="A16" s="83" t="s">
        <v>659</v>
      </c>
      <c r="B16" s="45"/>
    </row>
    <row r="17" spans="1:2" ht="15">
      <c r="A17" s="84" t="s">
        <v>660</v>
      </c>
      <c r="B17" s="45"/>
    </row>
    <row r="18" spans="1:2" ht="15">
      <c r="A18" s="84" t="s">
        <v>661</v>
      </c>
      <c r="B18" s="45">
        <v>427346</v>
      </c>
    </row>
    <row r="19" spans="1:2" ht="15">
      <c r="A19" s="45" t="s">
        <v>664</v>
      </c>
      <c r="B19" s="45"/>
    </row>
    <row r="20" spans="1:2" ht="15">
      <c r="A20" s="54" t="s">
        <v>662</v>
      </c>
      <c r="B20" s="120">
        <f>B18</f>
        <v>427346</v>
      </c>
    </row>
    <row r="21" spans="1:2" ht="31.5">
      <c r="A21" s="85" t="s">
        <v>665</v>
      </c>
      <c r="B21" s="23"/>
    </row>
    <row r="22" spans="1:2" ht="15.75">
      <c r="A22" s="48" t="s">
        <v>545</v>
      </c>
      <c r="B22" s="131">
        <v>427346</v>
      </c>
    </row>
  </sheetData>
  <sheetProtection/>
  <mergeCells count="2">
    <mergeCell ref="A2:B2"/>
    <mergeCell ref="A1:B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86" r:id="rId1"/>
  <headerFooter>
    <oddHeader>&amp;R&amp;"-,Félkövér"9. számú melléklet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zoomScalePageLayoutView="0" workbookViewId="0" topLeftCell="A1">
      <selection activeCell="B24" sqref="B24:C24"/>
    </sheetView>
  </sheetViews>
  <sheetFormatPr defaultColWidth="9.140625" defaultRowHeight="15"/>
  <cols>
    <col min="1" max="1" width="36.421875" style="0" customWidth="1"/>
    <col min="2" max="2" width="10.140625" style="0" customWidth="1"/>
    <col min="3" max="3" width="18.8515625" style="0" customWidth="1"/>
    <col min="4" max="4" width="17.28125" style="0" customWidth="1"/>
    <col min="5" max="5" width="17.57421875" style="0" customWidth="1"/>
    <col min="6" max="6" width="17.7109375" style="0" customWidth="1"/>
    <col min="7" max="7" width="17.140625" style="0" customWidth="1"/>
    <col min="8" max="8" width="17.7109375" style="0" customWidth="1"/>
  </cols>
  <sheetData>
    <row r="1" spans="1:8" ht="24" customHeight="1">
      <c r="A1" s="191" t="s">
        <v>709</v>
      </c>
      <c r="B1" s="195"/>
      <c r="C1" s="195"/>
      <c r="D1" s="195"/>
      <c r="E1" s="195"/>
      <c r="F1" s="195"/>
      <c r="G1" s="195"/>
      <c r="H1" s="195"/>
    </row>
    <row r="2" spans="1:8" ht="23.25" customHeight="1">
      <c r="A2" s="194" t="s">
        <v>0</v>
      </c>
      <c r="B2" s="192"/>
      <c r="C2" s="192"/>
      <c r="D2" s="192"/>
      <c r="E2" s="192"/>
      <c r="F2" s="192"/>
      <c r="G2" s="192"/>
      <c r="H2" s="192"/>
    </row>
    <row r="3" ht="18">
      <c r="A3" s="53"/>
    </row>
    <row r="5" spans="1:8" ht="30">
      <c r="A5" s="2" t="s">
        <v>64</v>
      </c>
      <c r="B5" s="3" t="s">
        <v>65</v>
      </c>
      <c r="C5" s="67" t="s">
        <v>653</v>
      </c>
      <c r="D5" s="67" t="s">
        <v>654</v>
      </c>
      <c r="E5" s="67" t="s">
        <v>654</v>
      </c>
      <c r="F5" s="67" t="s">
        <v>654</v>
      </c>
      <c r="G5" s="67" t="s">
        <v>654</v>
      </c>
      <c r="H5" s="79" t="s">
        <v>655</v>
      </c>
    </row>
    <row r="6" spans="1:8" ht="15">
      <c r="A6" s="30"/>
      <c r="B6" s="30"/>
      <c r="C6" s="128"/>
      <c r="D6" s="128"/>
      <c r="E6" s="128"/>
      <c r="F6" s="128"/>
      <c r="G6" s="128"/>
      <c r="H6" s="128"/>
    </row>
    <row r="7" spans="1:8" ht="15">
      <c r="A7" s="30"/>
      <c r="B7" s="30"/>
      <c r="C7" s="128"/>
      <c r="D7" s="128"/>
      <c r="E7" s="128"/>
      <c r="F7" s="128"/>
      <c r="G7" s="128"/>
      <c r="H7" s="128"/>
    </row>
    <row r="8" spans="1:8" ht="15">
      <c r="A8" s="30"/>
      <c r="B8" s="30"/>
      <c r="C8" s="128"/>
      <c r="D8" s="128"/>
      <c r="E8" s="128"/>
      <c r="F8" s="128"/>
      <c r="G8" s="128"/>
      <c r="H8" s="128"/>
    </row>
    <row r="9" spans="1:8" ht="15">
      <c r="A9" s="30"/>
      <c r="B9" s="30"/>
      <c r="C9" s="128"/>
      <c r="D9" s="128"/>
      <c r="E9" s="128"/>
      <c r="F9" s="128"/>
      <c r="G9" s="128"/>
      <c r="H9" s="128"/>
    </row>
    <row r="10" spans="1:8" ht="15">
      <c r="A10" s="15" t="s">
        <v>636</v>
      </c>
      <c r="B10" s="8" t="s">
        <v>165</v>
      </c>
      <c r="C10" s="129">
        <v>15633</v>
      </c>
      <c r="D10" s="128"/>
      <c r="E10" s="128"/>
      <c r="F10" s="128"/>
      <c r="G10" s="128"/>
      <c r="H10" s="129">
        <v>15633</v>
      </c>
    </row>
    <row r="11" spans="1:8" ht="15">
      <c r="A11" s="15"/>
      <c r="B11" s="8"/>
      <c r="C11" s="128"/>
      <c r="D11" s="128"/>
      <c r="E11" s="128"/>
      <c r="F11" s="128"/>
      <c r="G11" s="128"/>
      <c r="H11" s="128"/>
    </row>
    <row r="12" spans="1:8" ht="15">
      <c r="A12" s="15"/>
      <c r="B12" s="8"/>
      <c r="C12" s="128"/>
      <c r="D12" s="128"/>
      <c r="E12" s="128"/>
      <c r="F12" s="128"/>
      <c r="G12" s="128"/>
      <c r="H12" s="128"/>
    </row>
    <row r="13" spans="1:8" ht="15">
      <c r="A13" s="15" t="s">
        <v>635</v>
      </c>
      <c r="B13" s="8" t="s">
        <v>165</v>
      </c>
      <c r="C13" s="129">
        <v>12500</v>
      </c>
      <c r="D13" s="129"/>
      <c r="E13" s="129"/>
      <c r="F13" s="129"/>
      <c r="G13" s="129"/>
      <c r="H13" s="129">
        <v>12500</v>
      </c>
    </row>
    <row r="14" spans="1:8" ht="15">
      <c r="A14" s="15"/>
      <c r="B14" s="8"/>
      <c r="C14" s="128"/>
      <c r="D14" s="128"/>
      <c r="E14" s="128"/>
      <c r="F14" s="128"/>
      <c r="G14" s="128"/>
      <c r="H14" s="128"/>
    </row>
  </sheetData>
  <sheetProtection/>
  <mergeCells count="2">
    <mergeCell ref="A1:H1"/>
    <mergeCell ref="A2:H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87" r:id="rId1"/>
  <headerFooter>
    <oddHeader>&amp;R&amp;"-,Félkövér"10. számú melléklet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PageLayoutView="0" workbookViewId="0" topLeftCell="A97">
      <selection activeCell="C6" sqref="C6:C122"/>
    </sheetView>
  </sheetViews>
  <sheetFormatPr defaultColWidth="9.140625" defaultRowHeight="15"/>
  <cols>
    <col min="1" max="1" width="105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7109375" style="0" customWidth="1"/>
  </cols>
  <sheetData>
    <row r="1" spans="1:6" ht="20.25" customHeight="1">
      <c r="A1" s="191" t="s">
        <v>709</v>
      </c>
      <c r="B1" s="192"/>
      <c r="C1" s="192"/>
      <c r="D1" s="192"/>
      <c r="E1" s="192"/>
      <c r="F1" s="193"/>
    </row>
    <row r="2" spans="1:6" ht="19.5" customHeight="1">
      <c r="A2" s="194" t="s">
        <v>548</v>
      </c>
      <c r="B2" s="192"/>
      <c r="C2" s="192"/>
      <c r="D2" s="192"/>
      <c r="E2" s="192"/>
      <c r="F2" s="193"/>
    </row>
    <row r="3" ht="18">
      <c r="A3" s="119" t="s">
        <v>690</v>
      </c>
    </row>
    <row r="4" ht="15">
      <c r="A4" s="4" t="s">
        <v>656</v>
      </c>
    </row>
    <row r="5" spans="1:6" ht="45">
      <c r="A5" s="2" t="s">
        <v>64</v>
      </c>
      <c r="B5" s="3" t="s">
        <v>65</v>
      </c>
      <c r="C5" s="68" t="s">
        <v>580</v>
      </c>
      <c r="D5" s="68" t="s">
        <v>581</v>
      </c>
      <c r="E5" s="68" t="s">
        <v>582</v>
      </c>
      <c r="F5" s="117" t="s">
        <v>8</v>
      </c>
    </row>
    <row r="6" spans="1:6" ht="15">
      <c r="A6" s="31" t="s">
        <v>66</v>
      </c>
      <c r="B6" s="32" t="s">
        <v>67</v>
      </c>
      <c r="C6" s="45">
        <v>44461</v>
      </c>
      <c r="D6" s="45"/>
      <c r="E6" s="45"/>
      <c r="F6" s="128">
        <f>SUM(C6:E6)</f>
        <v>44461</v>
      </c>
    </row>
    <row r="7" spans="1:6" ht="15">
      <c r="A7" s="31" t="s">
        <v>68</v>
      </c>
      <c r="B7" s="33" t="s">
        <v>69</v>
      </c>
      <c r="C7" s="45">
        <v>4715</v>
      </c>
      <c r="D7" s="45"/>
      <c r="E7" s="45"/>
      <c r="F7" s="128">
        <f aca="true" t="shared" si="0" ref="F7:F70">SUM(C7:E7)</f>
        <v>4715</v>
      </c>
    </row>
    <row r="8" spans="1:6" ht="15">
      <c r="A8" s="31" t="s">
        <v>70</v>
      </c>
      <c r="B8" s="33" t="s">
        <v>71</v>
      </c>
      <c r="C8" s="45"/>
      <c r="D8" s="45"/>
      <c r="E8" s="45"/>
      <c r="F8" s="128">
        <f t="shared" si="0"/>
        <v>0</v>
      </c>
    </row>
    <row r="9" spans="1:6" ht="15">
      <c r="A9" s="34" t="s">
        <v>72</v>
      </c>
      <c r="B9" s="33" t="s">
        <v>73</v>
      </c>
      <c r="C9" s="45"/>
      <c r="D9" s="45"/>
      <c r="E9" s="45"/>
      <c r="F9" s="128">
        <f t="shared" si="0"/>
        <v>0</v>
      </c>
    </row>
    <row r="10" spans="1:6" ht="15">
      <c r="A10" s="34" t="s">
        <v>74</v>
      </c>
      <c r="B10" s="33" t="s">
        <v>75</v>
      </c>
      <c r="C10" s="45"/>
      <c r="D10" s="45"/>
      <c r="E10" s="45"/>
      <c r="F10" s="128">
        <f t="shared" si="0"/>
        <v>0</v>
      </c>
    </row>
    <row r="11" spans="1:6" ht="15">
      <c r="A11" s="34" t="s">
        <v>76</v>
      </c>
      <c r="B11" s="33" t="s">
        <v>77</v>
      </c>
      <c r="C11" s="45">
        <v>2763</v>
      </c>
      <c r="D11" s="45"/>
      <c r="E11" s="45"/>
      <c r="F11" s="128">
        <f t="shared" si="0"/>
        <v>2763</v>
      </c>
    </row>
    <row r="12" spans="1:6" ht="15">
      <c r="A12" s="34" t="s">
        <v>78</v>
      </c>
      <c r="B12" s="33" t="s">
        <v>79</v>
      </c>
      <c r="C12" s="45">
        <v>2653</v>
      </c>
      <c r="D12" s="45"/>
      <c r="E12" s="45"/>
      <c r="F12" s="128">
        <f t="shared" si="0"/>
        <v>2653</v>
      </c>
    </row>
    <row r="13" spans="1:6" ht="15">
      <c r="A13" s="34" t="s">
        <v>80</v>
      </c>
      <c r="B13" s="33" t="s">
        <v>81</v>
      </c>
      <c r="C13" s="45">
        <v>78</v>
      </c>
      <c r="D13" s="45"/>
      <c r="E13" s="45"/>
      <c r="F13" s="128">
        <f t="shared" si="0"/>
        <v>78</v>
      </c>
    </row>
    <row r="14" spans="1:6" ht="15">
      <c r="A14" s="5" t="s">
        <v>82</v>
      </c>
      <c r="B14" s="33" t="s">
        <v>83</v>
      </c>
      <c r="C14" s="45">
        <v>250</v>
      </c>
      <c r="D14" s="45"/>
      <c r="E14" s="45"/>
      <c r="F14" s="128">
        <f t="shared" si="0"/>
        <v>250</v>
      </c>
    </row>
    <row r="15" spans="1:6" ht="15">
      <c r="A15" s="5" t="s">
        <v>84</v>
      </c>
      <c r="B15" s="33" t="s">
        <v>85</v>
      </c>
      <c r="C15" s="45">
        <v>400</v>
      </c>
      <c r="D15" s="45"/>
      <c r="E15" s="45"/>
      <c r="F15" s="128">
        <f t="shared" si="0"/>
        <v>400</v>
      </c>
    </row>
    <row r="16" spans="1:6" ht="15">
      <c r="A16" s="5" t="s">
        <v>86</v>
      </c>
      <c r="B16" s="33" t="s">
        <v>87</v>
      </c>
      <c r="C16" s="45"/>
      <c r="D16" s="45"/>
      <c r="E16" s="45"/>
      <c r="F16" s="128">
        <f t="shared" si="0"/>
        <v>0</v>
      </c>
    </row>
    <row r="17" spans="1:6" ht="15">
      <c r="A17" s="5" t="s">
        <v>88</v>
      </c>
      <c r="B17" s="33" t="s">
        <v>89</v>
      </c>
      <c r="C17" s="45"/>
      <c r="D17" s="45"/>
      <c r="E17" s="45"/>
      <c r="F17" s="128">
        <f t="shared" si="0"/>
        <v>0</v>
      </c>
    </row>
    <row r="18" spans="1:6" ht="15">
      <c r="A18" s="5" t="s">
        <v>429</v>
      </c>
      <c r="B18" s="33" t="s">
        <v>90</v>
      </c>
      <c r="C18" s="45"/>
      <c r="D18" s="45"/>
      <c r="E18" s="45"/>
      <c r="F18" s="128">
        <f t="shared" si="0"/>
        <v>0</v>
      </c>
    </row>
    <row r="19" spans="1:6" ht="15">
      <c r="A19" s="35" t="s">
        <v>367</v>
      </c>
      <c r="B19" s="36" t="s">
        <v>91</v>
      </c>
      <c r="C19" s="120">
        <f>SUM(C6:C18)</f>
        <v>55320</v>
      </c>
      <c r="D19" s="120"/>
      <c r="E19" s="120"/>
      <c r="F19" s="129">
        <f t="shared" si="0"/>
        <v>55320</v>
      </c>
    </row>
    <row r="20" spans="1:6" ht="15">
      <c r="A20" s="5" t="s">
        <v>92</v>
      </c>
      <c r="B20" s="33" t="s">
        <v>93</v>
      </c>
      <c r="C20" s="45"/>
      <c r="D20" s="45"/>
      <c r="E20" s="45"/>
      <c r="F20" s="128">
        <f t="shared" si="0"/>
        <v>0</v>
      </c>
    </row>
    <row r="21" spans="1:6" ht="15">
      <c r="A21" s="5" t="s">
        <v>94</v>
      </c>
      <c r="B21" s="33" t="s">
        <v>95</v>
      </c>
      <c r="C21" s="45"/>
      <c r="D21" s="45"/>
      <c r="E21" s="45"/>
      <c r="F21" s="128">
        <f t="shared" si="0"/>
        <v>0</v>
      </c>
    </row>
    <row r="22" spans="1:6" ht="15">
      <c r="A22" s="6" t="s">
        <v>96</v>
      </c>
      <c r="B22" s="33" t="s">
        <v>97</v>
      </c>
      <c r="C22" s="45"/>
      <c r="D22" s="45"/>
      <c r="E22" s="45"/>
      <c r="F22" s="128">
        <f t="shared" si="0"/>
        <v>0</v>
      </c>
    </row>
    <row r="23" spans="1:6" ht="15">
      <c r="A23" s="7" t="s">
        <v>368</v>
      </c>
      <c r="B23" s="36" t="s">
        <v>98</v>
      </c>
      <c r="C23" s="45">
        <f>SUM(C20:C22)</f>
        <v>0</v>
      </c>
      <c r="D23" s="45"/>
      <c r="E23" s="45"/>
      <c r="F23" s="45">
        <f>SUM(F20:F22)</f>
        <v>0</v>
      </c>
    </row>
    <row r="24" spans="1:6" ht="15">
      <c r="A24" s="56" t="s">
        <v>459</v>
      </c>
      <c r="B24" s="57" t="s">
        <v>99</v>
      </c>
      <c r="C24" s="120">
        <f>C19+C23</f>
        <v>55320</v>
      </c>
      <c r="D24" s="120"/>
      <c r="E24" s="120"/>
      <c r="F24" s="129">
        <f t="shared" si="0"/>
        <v>55320</v>
      </c>
    </row>
    <row r="25" spans="1:6" ht="15">
      <c r="A25" s="42" t="s">
        <v>430</v>
      </c>
      <c r="B25" s="57" t="s">
        <v>100</v>
      </c>
      <c r="C25" s="120">
        <v>15883</v>
      </c>
      <c r="D25" s="120"/>
      <c r="E25" s="120"/>
      <c r="F25" s="129">
        <f t="shared" si="0"/>
        <v>15883</v>
      </c>
    </row>
    <row r="26" spans="1:6" ht="15">
      <c r="A26" s="5" t="s">
        <v>101</v>
      </c>
      <c r="B26" s="33" t="s">
        <v>102</v>
      </c>
      <c r="C26" s="45">
        <v>1150</v>
      </c>
      <c r="D26" s="45"/>
      <c r="E26" s="45"/>
      <c r="F26" s="128">
        <f t="shared" si="0"/>
        <v>1150</v>
      </c>
    </row>
    <row r="27" spans="1:6" ht="15">
      <c r="A27" s="5" t="s">
        <v>103</v>
      </c>
      <c r="B27" s="33" t="s">
        <v>104</v>
      </c>
      <c r="C27" s="45">
        <v>2720</v>
      </c>
      <c r="D27" s="45"/>
      <c r="E27" s="45"/>
      <c r="F27" s="128">
        <f t="shared" si="0"/>
        <v>2720</v>
      </c>
    </row>
    <row r="28" spans="1:6" ht="15">
      <c r="A28" s="5" t="s">
        <v>105</v>
      </c>
      <c r="B28" s="33" t="s">
        <v>106</v>
      </c>
      <c r="C28" s="45"/>
      <c r="D28" s="45"/>
      <c r="E28" s="45"/>
      <c r="F28" s="128">
        <f t="shared" si="0"/>
        <v>0</v>
      </c>
    </row>
    <row r="29" spans="1:6" ht="15">
      <c r="A29" s="7" t="s">
        <v>369</v>
      </c>
      <c r="B29" s="36" t="s">
        <v>107</v>
      </c>
      <c r="C29" s="120">
        <f>SUM(C26:C28)</f>
        <v>3870</v>
      </c>
      <c r="D29" s="120"/>
      <c r="E29" s="120"/>
      <c r="F29" s="129">
        <f t="shared" si="0"/>
        <v>3870</v>
      </c>
    </row>
    <row r="30" spans="1:6" ht="15">
      <c r="A30" s="5" t="s">
        <v>108</v>
      </c>
      <c r="B30" s="33" t="s">
        <v>109</v>
      </c>
      <c r="C30" s="45">
        <v>4000</v>
      </c>
      <c r="D30" s="45"/>
      <c r="E30" s="45"/>
      <c r="F30" s="128">
        <f t="shared" si="0"/>
        <v>4000</v>
      </c>
    </row>
    <row r="31" spans="1:6" ht="15">
      <c r="A31" s="5" t="s">
        <v>110</v>
      </c>
      <c r="B31" s="33" t="s">
        <v>111</v>
      </c>
      <c r="C31" s="45">
        <v>3500</v>
      </c>
      <c r="D31" s="45"/>
      <c r="E31" s="45"/>
      <c r="F31" s="128">
        <f t="shared" si="0"/>
        <v>3500</v>
      </c>
    </row>
    <row r="32" spans="1:6" ht="15" customHeight="1">
      <c r="A32" s="7" t="s">
        <v>460</v>
      </c>
      <c r="B32" s="36" t="s">
        <v>112</v>
      </c>
      <c r="C32" s="120">
        <f>SUM(C30:C31)</f>
        <v>7500</v>
      </c>
      <c r="D32" s="120"/>
      <c r="E32" s="120"/>
      <c r="F32" s="129">
        <f t="shared" si="0"/>
        <v>7500</v>
      </c>
    </row>
    <row r="33" spans="1:6" ht="15">
      <c r="A33" s="5" t="s">
        <v>113</v>
      </c>
      <c r="B33" s="33" t="s">
        <v>114</v>
      </c>
      <c r="C33" s="45">
        <v>3450</v>
      </c>
      <c r="D33" s="45"/>
      <c r="E33" s="45"/>
      <c r="F33" s="128">
        <f t="shared" si="0"/>
        <v>3450</v>
      </c>
    </row>
    <row r="34" spans="1:6" ht="15">
      <c r="A34" s="5" t="s">
        <v>115</v>
      </c>
      <c r="B34" s="33" t="s">
        <v>116</v>
      </c>
      <c r="C34" s="45"/>
      <c r="D34" s="45"/>
      <c r="E34" s="45"/>
      <c r="F34" s="128">
        <f t="shared" si="0"/>
        <v>0</v>
      </c>
    </row>
    <row r="35" spans="1:6" ht="15">
      <c r="A35" s="5" t="s">
        <v>431</v>
      </c>
      <c r="B35" s="33" t="s">
        <v>117</v>
      </c>
      <c r="C35" s="45"/>
      <c r="D35" s="45"/>
      <c r="E35" s="45"/>
      <c r="F35" s="128">
        <f t="shared" si="0"/>
        <v>0</v>
      </c>
    </row>
    <row r="36" spans="1:6" ht="15">
      <c r="A36" s="5" t="s">
        <v>118</v>
      </c>
      <c r="B36" s="33" t="s">
        <v>119</v>
      </c>
      <c r="C36" s="45">
        <v>400</v>
      </c>
      <c r="D36" s="45"/>
      <c r="E36" s="45"/>
      <c r="F36" s="128">
        <f t="shared" si="0"/>
        <v>400</v>
      </c>
    </row>
    <row r="37" spans="1:6" ht="15">
      <c r="A37" s="10" t="s">
        <v>432</v>
      </c>
      <c r="B37" s="33" t="s">
        <v>120</v>
      </c>
      <c r="C37" s="45"/>
      <c r="D37" s="45"/>
      <c r="E37" s="45"/>
      <c r="F37" s="128">
        <f t="shared" si="0"/>
        <v>0</v>
      </c>
    </row>
    <row r="38" spans="1:6" ht="15">
      <c r="A38" s="6" t="s">
        <v>121</v>
      </c>
      <c r="B38" s="33" t="s">
        <v>122</v>
      </c>
      <c r="C38" s="45">
        <v>1500</v>
      </c>
      <c r="D38" s="45"/>
      <c r="E38" s="45"/>
      <c r="F38" s="128">
        <f t="shared" si="0"/>
        <v>1500</v>
      </c>
    </row>
    <row r="39" spans="1:6" ht="15">
      <c r="A39" s="5" t="s">
        <v>433</v>
      </c>
      <c r="B39" s="33" t="s">
        <v>123</v>
      </c>
      <c r="C39" s="45">
        <v>4600</v>
      </c>
      <c r="D39" s="45"/>
      <c r="E39" s="45"/>
      <c r="F39" s="128">
        <f t="shared" si="0"/>
        <v>4600</v>
      </c>
    </row>
    <row r="40" spans="1:6" ht="15">
      <c r="A40" s="7" t="s">
        <v>370</v>
      </c>
      <c r="B40" s="36" t="s">
        <v>124</v>
      </c>
      <c r="C40" s="120">
        <f>SUM(C33:C39)</f>
        <v>9950</v>
      </c>
      <c r="D40" s="120"/>
      <c r="E40" s="120"/>
      <c r="F40" s="129">
        <f t="shared" si="0"/>
        <v>9950</v>
      </c>
    </row>
    <row r="41" spans="1:6" ht="15">
      <c r="A41" s="5" t="s">
        <v>125</v>
      </c>
      <c r="B41" s="33" t="s">
        <v>126</v>
      </c>
      <c r="C41" s="45">
        <v>500</v>
      </c>
      <c r="D41" s="45"/>
      <c r="E41" s="45"/>
      <c r="F41" s="128">
        <f t="shared" si="0"/>
        <v>500</v>
      </c>
    </row>
    <row r="42" spans="1:6" ht="15">
      <c r="A42" s="5" t="s">
        <v>127</v>
      </c>
      <c r="B42" s="33" t="s">
        <v>128</v>
      </c>
      <c r="C42" s="45">
        <v>50</v>
      </c>
      <c r="D42" s="45"/>
      <c r="E42" s="45"/>
      <c r="F42" s="128">
        <f t="shared" si="0"/>
        <v>50</v>
      </c>
    </row>
    <row r="43" spans="1:6" ht="15">
      <c r="A43" s="7" t="s">
        <v>371</v>
      </c>
      <c r="B43" s="36" t="s">
        <v>129</v>
      </c>
      <c r="C43" s="120">
        <f>C41+C42</f>
        <v>550</v>
      </c>
      <c r="D43" s="120"/>
      <c r="E43" s="120"/>
      <c r="F43" s="129">
        <f t="shared" si="0"/>
        <v>550</v>
      </c>
    </row>
    <row r="44" spans="1:6" ht="15">
      <c r="A44" s="5" t="s">
        <v>130</v>
      </c>
      <c r="B44" s="33" t="s">
        <v>131</v>
      </c>
      <c r="C44" s="45">
        <v>6689</v>
      </c>
      <c r="D44" s="45"/>
      <c r="E44" s="45"/>
      <c r="F44" s="128">
        <f t="shared" si="0"/>
        <v>6689</v>
      </c>
    </row>
    <row r="45" spans="1:6" ht="15">
      <c r="A45" s="5" t="s">
        <v>132</v>
      </c>
      <c r="B45" s="33" t="s">
        <v>133</v>
      </c>
      <c r="C45" s="45"/>
      <c r="D45" s="45"/>
      <c r="E45" s="45"/>
      <c r="F45" s="128">
        <f t="shared" si="0"/>
        <v>0</v>
      </c>
    </row>
    <row r="46" spans="1:6" ht="15">
      <c r="A46" s="5" t="s">
        <v>434</v>
      </c>
      <c r="B46" s="33" t="s">
        <v>134</v>
      </c>
      <c r="C46" s="45"/>
      <c r="D46" s="45"/>
      <c r="E46" s="45"/>
      <c r="F46" s="128">
        <f t="shared" si="0"/>
        <v>0</v>
      </c>
    </row>
    <row r="47" spans="1:6" ht="15">
      <c r="A47" s="5" t="s">
        <v>435</v>
      </c>
      <c r="B47" s="33" t="s">
        <v>135</v>
      </c>
      <c r="C47" s="45"/>
      <c r="D47" s="45"/>
      <c r="E47" s="45"/>
      <c r="F47" s="128">
        <f t="shared" si="0"/>
        <v>0</v>
      </c>
    </row>
    <row r="48" spans="1:6" ht="15">
      <c r="A48" s="5" t="s">
        <v>136</v>
      </c>
      <c r="B48" s="33" t="s">
        <v>137</v>
      </c>
      <c r="C48" s="45">
        <v>3000</v>
      </c>
      <c r="D48" s="45"/>
      <c r="E48" s="45"/>
      <c r="F48" s="128">
        <f t="shared" si="0"/>
        <v>3000</v>
      </c>
    </row>
    <row r="49" spans="1:6" ht="15">
      <c r="A49" s="7" t="s">
        <v>372</v>
      </c>
      <c r="B49" s="36" t="s">
        <v>138</v>
      </c>
      <c r="C49" s="120">
        <f>SUM(C44:C48)</f>
        <v>9689</v>
      </c>
      <c r="D49" s="120"/>
      <c r="E49" s="120"/>
      <c r="F49" s="129">
        <f t="shared" si="0"/>
        <v>9689</v>
      </c>
    </row>
    <row r="50" spans="1:6" ht="15">
      <c r="A50" s="42" t="s">
        <v>373</v>
      </c>
      <c r="B50" s="57" t="s">
        <v>139</v>
      </c>
      <c r="C50" s="120">
        <f>C29+C32+C40+C43+C49</f>
        <v>31559</v>
      </c>
      <c r="D50" s="120"/>
      <c r="E50" s="120"/>
      <c r="F50" s="129">
        <f t="shared" si="0"/>
        <v>31559</v>
      </c>
    </row>
    <row r="51" spans="1:6" ht="15">
      <c r="A51" s="13" t="s">
        <v>140</v>
      </c>
      <c r="B51" s="33" t="s">
        <v>141</v>
      </c>
      <c r="C51" s="45"/>
      <c r="D51" s="45"/>
      <c r="E51" s="45"/>
      <c r="F51" s="128">
        <f t="shared" si="0"/>
        <v>0</v>
      </c>
    </row>
    <row r="52" spans="1:6" ht="15">
      <c r="A52" s="13" t="s">
        <v>374</v>
      </c>
      <c r="B52" s="33" t="s">
        <v>142</v>
      </c>
      <c r="C52" s="45"/>
      <c r="D52" s="45"/>
      <c r="E52" s="45"/>
      <c r="F52" s="128">
        <f t="shared" si="0"/>
        <v>0</v>
      </c>
    </row>
    <row r="53" spans="1:6" ht="15">
      <c r="A53" s="17" t="s">
        <v>436</v>
      </c>
      <c r="B53" s="33" t="s">
        <v>143</v>
      </c>
      <c r="C53" s="45"/>
      <c r="D53" s="45"/>
      <c r="E53" s="45"/>
      <c r="F53" s="128">
        <f t="shared" si="0"/>
        <v>0</v>
      </c>
    </row>
    <row r="54" spans="1:6" ht="15">
      <c r="A54" s="17" t="s">
        <v>437</v>
      </c>
      <c r="B54" s="33" t="s">
        <v>144</v>
      </c>
      <c r="C54" s="45"/>
      <c r="D54" s="45"/>
      <c r="E54" s="45"/>
      <c r="F54" s="128">
        <f t="shared" si="0"/>
        <v>0</v>
      </c>
    </row>
    <row r="55" spans="1:6" ht="15">
      <c r="A55" s="17" t="s">
        <v>438</v>
      </c>
      <c r="B55" s="33" t="s">
        <v>145</v>
      </c>
      <c r="C55" s="45">
        <v>895</v>
      </c>
      <c r="D55" s="45"/>
      <c r="E55" s="45"/>
      <c r="F55" s="128">
        <f t="shared" si="0"/>
        <v>895</v>
      </c>
    </row>
    <row r="56" spans="1:6" ht="15">
      <c r="A56" s="13" t="s">
        <v>439</v>
      </c>
      <c r="B56" s="33" t="s">
        <v>146</v>
      </c>
      <c r="C56" s="45"/>
      <c r="D56" s="45"/>
      <c r="E56" s="45"/>
      <c r="F56" s="128">
        <f t="shared" si="0"/>
        <v>0</v>
      </c>
    </row>
    <row r="57" spans="1:6" ht="15">
      <c r="A57" s="13" t="s">
        <v>440</v>
      </c>
      <c r="B57" s="33" t="s">
        <v>147</v>
      </c>
      <c r="C57" s="45"/>
      <c r="D57" s="45"/>
      <c r="E57" s="45"/>
      <c r="F57" s="128">
        <f t="shared" si="0"/>
        <v>0</v>
      </c>
    </row>
    <row r="58" spans="1:6" ht="15">
      <c r="A58" s="13" t="s">
        <v>441</v>
      </c>
      <c r="B58" s="33" t="s">
        <v>148</v>
      </c>
      <c r="C58" s="45">
        <v>555</v>
      </c>
      <c r="D58" s="45"/>
      <c r="E58" s="45"/>
      <c r="F58" s="128">
        <f t="shared" si="0"/>
        <v>555</v>
      </c>
    </row>
    <row r="59" spans="1:6" ht="15">
      <c r="A59" s="54" t="s">
        <v>403</v>
      </c>
      <c r="B59" s="57" t="s">
        <v>149</v>
      </c>
      <c r="C59" s="120">
        <f>SUM(C51:C58)</f>
        <v>1450</v>
      </c>
      <c r="D59" s="120"/>
      <c r="E59" s="120"/>
      <c r="F59" s="129">
        <f t="shared" si="0"/>
        <v>1450</v>
      </c>
    </row>
    <row r="60" spans="1:6" ht="15">
      <c r="A60" s="12" t="s">
        <v>442</v>
      </c>
      <c r="B60" s="33" t="s">
        <v>150</v>
      </c>
      <c r="C60" s="45"/>
      <c r="D60" s="45"/>
      <c r="E60" s="45"/>
      <c r="F60" s="128">
        <f t="shared" si="0"/>
        <v>0</v>
      </c>
    </row>
    <row r="61" spans="1:6" ht="15">
      <c r="A61" s="12" t="s">
        <v>151</v>
      </c>
      <c r="B61" s="33" t="s">
        <v>152</v>
      </c>
      <c r="C61" s="45"/>
      <c r="D61" s="45"/>
      <c r="E61" s="45"/>
      <c r="F61" s="128">
        <f t="shared" si="0"/>
        <v>0</v>
      </c>
    </row>
    <row r="62" spans="1:6" ht="15">
      <c r="A62" s="12" t="s">
        <v>153</v>
      </c>
      <c r="B62" s="33" t="s">
        <v>154</v>
      </c>
      <c r="C62" s="45"/>
      <c r="D62" s="45"/>
      <c r="E62" s="45"/>
      <c r="F62" s="128">
        <f t="shared" si="0"/>
        <v>0</v>
      </c>
    </row>
    <row r="63" spans="1:6" ht="15">
      <c r="A63" s="12" t="s">
        <v>404</v>
      </c>
      <c r="B63" s="33" t="s">
        <v>155</v>
      </c>
      <c r="C63" s="45"/>
      <c r="D63" s="45"/>
      <c r="E63" s="45"/>
      <c r="F63" s="128">
        <f t="shared" si="0"/>
        <v>0</v>
      </c>
    </row>
    <row r="64" spans="1:6" ht="15">
      <c r="A64" s="12" t="s">
        <v>443</v>
      </c>
      <c r="B64" s="33" t="s">
        <v>156</v>
      </c>
      <c r="C64" s="45"/>
      <c r="D64" s="45"/>
      <c r="E64" s="45"/>
      <c r="F64" s="128">
        <f t="shared" si="0"/>
        <v>0</v>
      </c>
    </row>
    <row r="65" spans="1:6" ht="15">
      <c r="A65" s="12" t="s">
        <v>406</v>
      </c>
      <c r="B65" s="33" t="s">
        <v>157</v>
      </c>
      <c r="C65" s="45"/>
      <c r="D65" s="45"/>
      <c r="E65" s="45"/>
      <c r="F65" s="128">
        <f t="shared" si="0"/>
        <v>0</v>
      </c>
    </row>
    <row r="66" spans="1:6" ht="15">
      <c r="A66" s="12" t="s">
        <v>444</v>
      </c>
      <c r="B66" s="33" t="s">
        <v>158</v>
      </c>
      <c r="C66" s="45"/>
      <c r="D66" s="45"/>
      <c r="E66" s="45"/>
      <c r="F66" s="128">
        <f t="shared" si="0"/>
        <v>0</v>
      </c>
    </row>
    <row r="67" spans="1:6" ht="15">
      <c r="A67" s="12" t="s">
        <v>445</v>
      </c>
      <c r="B67" s="33" t="s">
        <v>159</v>
      </c>
      <c r="C67" s="45"/>
      <c r="D67" s="45"/>
      <c r="E67" s="45"/>
      <c r="F67" s="128">
        <f t="shared" si="0"/>
        <v>0</v>
      </c>
    </row>
    <row r="68" spans="1:6" ht="15">
      <c r="A68" s="12" t="s">
        <v>160</v>
      </c>
      <c r="B68" s="33" t="s">
        <v>161</v>
      </c>
      <c r="C68" s="45"/>
      <c r="D68" s="45"/>
      <c r="E68" s="45"/>
      <c r="F68" s="128">
        <f t="shared" si="0"/>
        <v>0</v>
      </c>
    </row>
    <row r="69" spans="1:6" ht="15">
      <c r="A69" s="21" t="s">
        <v>162</v>
      </c>
      <c r="B69" s="33" t="s">
        <v>163</v>
      </c>
      <c r="C69" s="45"/>
      <c r="D69" s="45"/>
      <c r="E69" s="45"/>
      <c r="F69" s="128">
        <f t="shared" si="0"/>
        <v>0</v>
      </c>
    </row>
    <row r="70" spans="1:6" ht="15">
      <c r="A70" s="12" t="s">
        <v>446</v>
      </c>
      <c r="B70" s="33" t="s">
        <v>164</v>
      </c>
      <c r="C70" s="45"/>
      <c r="D70" s="45"/>
      <c r="E70" s="45"/>
      <c r="F70" s="128">
        <f t="shared" si="0"/>
        <v>0</v>
      </c>
    </row>
    <row r="71" spans="1:6" ht="15">
      <c r="A71" s="21" t="s">
        <v>633</v>
      </c>
      <c r="B71" s="33" t="s">
        <v>165</v>
      </c>
      <c r="C71" s="45"/>
      <c r="D71" s="45"/>
      <c r="E71" s="45"/>
      <c r="F71" s="128">
        <f aca="true" t="shared" si="1" ref="F71:F122">SUM(C71:E71)</f>
        <v>0</v>
      </c>
    </row>
    <row r="72" spans="1:6" ht="15">
      <c r="A72" s="21" t="s">
        <v>634</v>
      </c>
      <c r="B72" s="33" t="s">
        <v>165</v>
      </c>
      <c r="C72" s="45"/>
      <c r="D72" s="45"/>
      <c r="E72" s="45"/>
      <c r="F72" s="128">
        <f t="shared" si="1"/>
        <v>0</v>
      </c>
    </row>
    <row r="73" spans="1:6" ht="15">
      <c r="A73" s="54" t="s">
        <v>409</v>
      </c>
      <c r="B73" s="57" t="s">
        <v>166</v>
      </c>
      <c r="C73" s="120">
        <v>0</v>
      </c>
      <c r="D73" s="120"/>
      <c r="E73" s="120"/>
      <c r="F73" s="129">
        <f t="shared" si="1"/>
        <v>0</v>
      </c>
    </row>
    <row r="74" spans="1:6" ht="15.75">
      <c r="A74" s="66" t="s">
        <v>579</v>
      </c>
      <c r="B74" s="57"/>
      <c r="C74" s="45"/>
      <c r="D74" s="45"/>
      <c r="E74" s="45"/>
      <c r="F74" s="128">
        <f t="shared" si="1"/>
        <v>0</v>
      </c>
    </row>
    <row r="75" spans="1:6" ht="15">
      <c r="A75" s="37" t="s">
        <v>167</v>
      </c>
      <c r="B75" s="33" t="s">
        <v>168</v>
      </c>
      <c r="C75" s="45"/>
      <c r="D75" s="45"/>
      <c r="E75" s="45"/>
      <c r="F75" s="128">
        <f t="shared" si="1"/>
        <v>0</v>
      </c>
    </row>
    <row r="76" spans="1:6" ht="15">
      <c r="A76" s="37" t="s">
        <v>447</v>
      </c>
      <c r="B76" s="33" t="s">
        <v>169</v>
      </c>
      <c r="C76" s="45"/>
      <c r="D76" s="45"/>
      <c r="E76" s="45"/>
      <c r="F76" s="128">
        <f t="shared" si="1"/>
        <v>0</v>
      </c>
    </row>
    <row r="77" spans="1:6" ht="15">
      <c r="A77" s="37" t="s">
        <v>170</v>
      </c>
      <c r="B77" s="33" t="s">
        <v>171</v>
      </c>
      <c r="C77" s="45"/>
      <c r="D77" s="45"/>
      <c r="E77" s="45"/>
      <c r="F77" s="128">
        <f t="shared" si="1"/>
        <v>0</v>
      </c>
    </row>
    <row r="78" spans="1:6" ht="15">
      <c r="A78" s="37" t="s">
        <v>172</v>
      </c>
      <c r="B78" s="33" t="s">
        <v>173</v>
      </c>
      <c r="C78" s="45"/>
      <c r="D78" s="45"/>
      <c r="E78" s="45"/>
      <c r="F78" s="128">
        <f t="shared" si="1"/>
        <v>0</v>
      </c>
    </row>
    <row r="79" spans="1:6" ht="15">
      <c r="A79" s="6" t="s">
        <v>174</v>
      </c>
      <c r="B79" s="33" t="s">
        <v>175</v>
      </c>
      <c r="C79" s="45"/>
      <c r="D79" s="45"/>
      <c r="E79" s="45"/>
      <c r="F79" s="128">
        <f t="shared" si="1"/>
        <v>0</v>
      </c>
    </row>
    <row r="80" spans="1:6" ht="15">
      <c r="A80" s="6" t="s">
        <v>176</v>
      </c>
      <c r="B80" s="33" t="s">
        <v>177</v>
      </c>
      <c r="C80" s="45"/>
      <c r="D80" s="45"/>
      <c r="E80" s="45"/>
      <c r="F80" s="128">
        <f t="shared" si="1"/>
        <v>0</v>
      </c>
    </row>
    <row r="81" spans="1:6" ht="15">
      <c r="A81" s="6" t="s">
        <v>178</v>
      </c>
      <c r="B81" s="33" t="s">
        <v>179</v>
      </c>
      <c r="C81" s="45"/>
      <c r="D81" s="45"/>
      <c r="E81" s="45"/>
      <c r="F81" s="128">
        <f t="shared" si="1"/>
        <v>0</v>
      </c>
    </row>
    <row r="82" spans="1:6" ht="15">
      <c r="A82" s="55" t="s">
        <v>411</v>
      </c>
      <c r="B82" s="57" t="s">
        <v>180</v>
      </c>
      <c r="C82" s="120">
        <v>0</v>
      </c>
      <c r="D82" s="120"/>
      <c r="E82" s="120"/>
      <c r="F82" s="129">
        <f t="shared" si="1"/>
        <v>0</v>
      </c>
    </row>
    <row r="83" spans="1:6" ht="15">
      <c r="A83" s="13" t="s">
        <v>181</v>
      </c>
      <c r="B83" s="33" t="s">
        <v>182</v>
      </c>
      <c r="C83" s="45"/>
      <c r="D83" s="45"/>
      <c r="E83" s="45"/>
      <c r="F83" s="128">
        <f t="shared" si="1"/>
        <v>0</v>
      </c>
    </row>
    <row r="84" spans="1:6" ht="15">
      <c r="A84" s="13" t="s">
        <v>183</v>
      </c>
      <c r="B84" s="33" t="s">
        <v>184</v>
      </c>
      <c r="C84" s="45"/>
      <c r="D84" s="45"/>
      <c r="E84" s="45"/>
      <c r="F84" s="128">
        <f t="shared" si="1"/>
        <v>0</v>
      </c>
    </row>
    <row r="85" spans="1:6" ht="15">
      <c r="A85" s="13" t="s">
        <v>185</v>
      </c>
      <c r="B85" s="33" t="s">
        <v>186</v>
      </c>
      <c r="C85" s="45"/>
      <c r="D85" s="45"/>
      <c r="E85" s="45"/>
      <c r="F85" s="128">
        <f t="shared" si="1"/>
        <v>0</v>
      </c>
    </row>
    <row r="86" spans="1:6" ht="15">
      <c r="A86" s="13" t="s">
        <v>187</v>
      </c>
      <c r="B86" s="33" t="s">
        <v>188</v>
      </c>
      <c r="C86" s="45"/>
      <c r="D86" s="45"/>
      <c r="E86" s="45"/>
      <c r="F86" s="128">
        <f t="shared" si="1"/>
        <v>0</v>
      </c>
    </row>
    <row r="87" spans="1:6" ht="15">
      <c r="A87" s="54" t="s">
        <v>412</v>
      </c>
      <c r="B87" s="57" t="s">
        <v>189</v>
      </c>
      <c r="C87" s="120">
        <v>0</v>
      </c>
      <c r="D87" s="120"/>
      <c r="E87" s="120"/>
      <c r="F87" s="129">
        <f t="shared" si="1"/>
        <v>0</v>
      </c>
    </row>
    <row r="88" spans="1:6" ht="15">
      <c r="A88" s="13" t="s">
        <v>190</v>
      </c>
      <c r="B88" s="33" t="s">
        <v>191</v>
      </c>
      <c r="C88" s="45"/>
      <c r="D88" s="45"/>
      <c r="E88" s="45"/>
      <c r="F88" s="128">
        <f t="shared" si="1"/>
        <v>0</v>
      </c>
    </row>
    <row r="89" spans="1:6" ht="15">
      <c r="A89" s="13" t="s">
        <v>448</v>
      </c>
      <c r="B89" s="33" t="s">
        <v>192</v>
      </c>
      <c r="C89" s="45"/>
      <c r="D89" s="45"/>
      <c r="E89" s="45"/>
      <c r="F89" s="128">
        <f t="shared" si="1"/>
        <v>0</v>
      </c>
    </row>
    <row r="90" spans="1:6" ht="15">
      <c r="A90" s="13" t="s">
        <v>449</v>
      </c>
      <c r="B90" s="33" t="s">
        <v>193</v>
      </c>
      <c r="C90" s="45"/>
      <c r="D90" s="45"/>
      <c r="E90" s="45"/>
      <c r="F90" s="128">
        <f t="shared" si="1"/>
        <v>0</v>
      </c>
    </row>
    <row r="91" spans="1:6" ht="15">
      <c r="A91" s="13" t="s">
        <v>450</v>
      </c>
      <c r="B91" s="33" t="s">
        <v>194</v>
      </c>
      <c r="C91" s="45"/>
      <c r="D91" s="45"/>
      <c r="E91" s="45"/>
      <c r="F91" s="128">
        <f t="shared" si="1"/>
        <v>0</v>
      </c>
    </row>
    <row r="92" spans="1:6" ht="15">
      <c r="A92" s="13" t="s">
        <v>451</v>
      </c>
      <c r="B92" s="33" t="s">
        <v>195</v>
      </c>
      <c r="C92" s="45"/>
      <c r="D92" s="45"/>
      <c r="E92" s="45"/>
      <c r="F92" s="128">
        <f t="shared" si="1"/>
        <v>0</v>
      </c>
    </row>
    <row r="93" spans="1:6" ht="15">
      <c r="A93" s="13" t="s">
        <v>452</v>
      </c>
      <c r="B93" s="33" t="s">
        <v>196</v>
      </c>
      <c r="C93" s="45"/>
      <c r="D93" s="45"/>
      <c r="E93" s="45"/>
      <c r="F93" s="128">
        <f t="shared" si="1"/>
        <v>0</v>
      </c>
    </row>
    <row r="94" spans="1:6" ht="15">
      <c r="A94" s="13" t="s">
        <v>197</v>
      </c>
      <c r="B94" s="33" t="s">
        <v>198</v>
      </c>
      <c r="C94" s="45"/>
      <c r="D94" s="45"/>
      <c r="E94" s="45"/>
      <c r="F94" s="128">
        <f t="shared" si="1"/>
        <v>0</v>
      </c>
    </row>
    <row r="95" spans="1:6" ht="15">
      <c r="A95" s="13" t="s">
        <v>453</v>
      </c>
      <c r="B95" s="33" t="s">
        <v>199</v>
      </c>
      <c r="C95" s="45"/>
      <c r="D95" s="45"/>
      <c r="E95" s="45"/>
      <c r="F95" s="128">
        <f t="shared" si="1"/>
        <v>0</v>
      </c>
    </row>
    <row r="96" spans="1:6" ht="15">
      <c r="A96" s="54" t="s">
        <v>413</v>
      </c>
      <c r="B96" s="57" t="s">
        <v>200</v>
      </c>
      <c r="C96" s="120">
        <v>0</v>
      </c>
      <c r="D96" s="120"/>
      <c r="E96" s="120"/>
      <c r="F96" s="129">
        <f t="shared" si="1"/>
        <v>0</v>
      </c>
    </row>
    <row r="97" spans="1:6" ht="15.75">
      <c r="A97" s="66" t="s">
        <v>578</v>
      </c>
      <c r="B97" s="57"/>
      <c r="C97" s="45"/>
      <c r="D97" s="45"/>
      <c r="E97" s="45"/>
      <c r="F97" s="128">
        <f t="shared" si="1"/>
        <v>0</v>
      </c>
    </row>
    <row r="98" spans="1:6" ht="15.75">
      <c r="A98" s="38" t="s">
        <v>461</v>
      </c>
      <c r="B98" s="39" t="s">
        <v>201</v>
      </c>
      <c r="C98" s="120">
        <f>C24+C25+C50+C59+C73+C82+C87+C96</f>
        <v>104212</v>
      </c>
      <c r="D98" s="120"/>
      <c r="E98" s="120"/>
      <c r="F98" s="129">
        <f t="shared" si="1"/>
        <v>104212</v>
      </c>
    </row>
    <row r="99" spans="1:25" ht="15">
      <c r="A99" s="13" t="s">
        <v>454</v>
      </c>
      <c r="B99" s="5" t="s">
        <v>202</v>
      </c>
      <c r="C99" s="13"/>
      <c r="D99" s="13"/>
      <c r="E99" s="13"/>
      <c r="F99" s="128">
        <f t="shared" si="1"/>
        <v>0</v>
      </c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6"/>
      <c r="Y99" s="26"/>
    </row>
    <row r="100" spans="1:25" ht="15">
      <c r="A100" s="13" t="s">
        <v>205</v>
      </c>
      <c r="B100" s="5" t="s">
        <v>206</v>
      </c>
      <c r="C100" s="13"/>
      <c r="D100" s="13"/>
      <c r="E100" s="13"/>
      <c r="F100" s="128">
        <f t="shared" si="1"/>
        <v>0</v>
      </c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6"/>
      <c r="Y100" s="26"/>
    </row>
    <row r="101" spans="1:25" ht="15">
      <c r="A101" s="13" t="s">
        <v>455</v>
      </c>
      <c r="B101" s="5" t="s">
        <v>207</v>
      </c>
      <c r="C101" s="13"/>
      <c r="D101" s="13"/>
      <c r="E101" s="13"/>
      <c r="F101" s="128">
        <f t="shared" si="1"/>
        <v>0</v>
      </c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6"/>
      <c r="Y101" s="26"/>
    </row>
    <row r="102" spans="1:25" ht="15">
      <c r="A102" s="15" t="s">
        <v>418</v>
      </c>
      <c r="B102" s="7" t="s">
        <v>209</v>
      </c>
      <c r="C102" s="121">
        <v>0</v>
      </c>
      <c r="D102" s="15"/>
      <c r="E102" s="15"/>
      <c r="F102" s="129">
        <f t="shared" si="1"/>
        <v>0</v>
      </c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6"/>
      <c r="Y102" s="26"/>
    </row>
    <row r="103" spans="1:25" ht="15">
      <c r="A103" s="40" t="s">
        <v>456</v>
      </c>
      <c r="B103" s="5" t="s">
        <v>210</v>
      </c>
      <c r="C103" s="122"/>
      <c r="D103" s="40"/>
      <c r="E103" s="40"/>
      <c r="F103" s="128">
        <f t="shared" si="1"/>
        <v>0</v>
      </c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6"/>
      <c r="Y103" s="26"/>
    </row>
    <row r="104" spans="1:25" ht="15">
      <c r="A104" s="40" t="s">
        <v>424</v>
      </c>
      <c r="B104" s="5" t="s">
        <v>213</v>
      </c>
      <c r="C104" s="122"/>
      <c r="D104" s="40"/>
      <c r="E104" s="40"/>
      <c r="F104" s="128">
        <f t="shared" si="1"/>
        <v>0</v>
      </c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6"/>
      <c r="Y104" s="26"/>
    </row>
    <row r="105" spans="1:25" ht="15">
      <c r="A105" s="13" t="s">
        <v>214</v>
      </c>
      <c r="B105" s="5" t="s">
        <v>215</v>
      </c>
      <c r="C105" s="123"/>
      <c r="D105" s="13"/>
      <c r="E105" s="13"/>
      <c r="F105" s="128">
        <f t="shared" si="1"/>
        <v>0</v>
      </c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6"/>
      <c r="Y105" s="26"/>
    </row>
    <row r="106" spans="1:25" ht="15">
      <c r="A106" s="13" t="s">
        <v>457</v>
      </c>
      <c r="B106" s="5" t="s">
        <v>216</v>
      </c>
      <c r="C106" s="123"/>
      <c r="D106" s="13"/>
      <c r="E106" s="13"/>
      <c r="F106" s="128">
        <f t="shared" si="1"/>
        <v>0</v>
      </c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6"/>
      <c r="Y106" s="26"/>
    </row>
    <row r="107" spans="1:25" ht="15">
      <c r="A107" s="14" t="s">
        <v>421</v>
      </c>
      <c r="B107" s="7" t="s">
        <v>217</v>
      </c>
      <c r="C107" s="124">
        <v>0</v>
      </c>
      <c r="D107" s="14"/>
      <c r="E107" s="14"/>
      <c r="F107" s="129">
        <f t="shared" si="1"/>
        <v>0</v>
      </c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6"/>
      <c r="Y107" s="26"/>
    </row>
    <row r="108" spans="1:25" ht="15">
      <c r="A108" s="40" t="s">
        <v>218</v>
      </c>
      <c r="B108" s="5" t="s">
        <v>219</v>
      </c>
      <c r="C108" s="122"/>
      <c r="D108" s="40"/>
      <c r="E108" s="40"/>
      <c r="F108" s="128">
        <f t="shared" si="1"/>
        <v>0</v>
      </c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6"/>
      <c r="Y108" s="26"/>
    </row>
    <row r="109" spans="1:25" ht="15">
      <c r="A109" s="40" t="s">
        <v>220</v>
      </c>
      <c r="B109" s="5" t="s">
        <v>221</v>
      </c>
      <c r="C109" s="122"/>
      <c r="D109" s="40"/>
      <c r="E109" s="40"/>
      <c r="F109" s="128">
        <f t="shared" si="1"/>
        <v>0</v>
      </c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6"/>
      <c r="Y109" s="26"/>
    </row>
    <row r="110" spans="1:25" ht="15">
      <c r="A110" s="14" t="s">
        <v>222</v>
      </c>
      <c r="B110" s="7" t="s">
        <v>223</v>
      </c>
      <c r="C110" s="124">
        <v>0</v>
      </c>
      <c r="D110" s="14"/>
      <c r="E110" s="14"/>
      <c r="F110" s="129">
        <f t="shared" si="1"/>
        <v>0</v>
      </c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6"/>
      <c r="Y110" s="26"/>
    </row>
    <row r="111" spans="1:25" ht="15">
      <c r="A111" s="40" t="s">
        <v>224</v>
      </c>
      <c r="B111" s="5" t="s">
        <v>225</v>
      </c>
      <c r="C111" s="122"/>
      <c r="D111" s="40"/>
      <c r="E111" s="40"/>
      <c r="F111" s="128">
        <f t="shared" si="1"/>
        <v>0</v>
      </c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6"/>
      <c r="Y111" s="26"/>
    </row>
    <row r="112" spans="1:25" ht="15">
      <c r="A112" s="40" t="s">
        <v>226</v>
      </c>
      <c r="B112" s="5" t="s">
        <v>227</v>
      </c>
      <c r="C112" s="122"/>
      <c r="D112" s="40"/>
      <c r="E112" s="40"/>
      <c r="F112" s="128">
        <f t="shared" si="1"/>
        <v>0</v>
      </c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6"/>
      <c r="Y112" s="26"/>
    </row>
    <row r="113" spans="1:25" ht="15">
      <c r="A113" s="40" t="s">
        <v>228</v>
      </c>
      <c r="B113" s="5" t="s">
        <v>229</v>
      </c>
      <c r="C113" s="122"/>
      <c r="D113" s="40"/>
      <c r="E113" s="40"/>
      <c r="F113" s="128">
        <f t="shared" si="1"/>
        <v>0</v>
      </c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6"/>
      <c r="Y113" s="26"/>
    </row>
    <row r="114" spans="1:25" ht="15">
      <c r="A114" s="41" t="s">
        <v>422</v>
      </c>
      <c r="B114" s="42" t="s">
        <v>230</v>
      </c>
      <c r="C114" s="124">
        <v>0</v>
      </c>
      <c r="D114" s="14"/>
      <c r="E114" s="14"/>
      <c r="F114" s="129">
        <f t="shared" si="1"/>
        <v>0</v>
      </c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6"/>
      <c r="Y114" s="26"/>
    </row>
    <row r="115" spans="1:25" ht="15">
      <c r="A115" s="40" t="s">
        <v>231</v>
      </c>
      <c r="B115" s="5" t="s">
        <v>232</v>
      </c>
      <c r="C115" s="122"/>
      <c r="D115" s="40"/>
      <c r="E115" s="40"/>
      <c r="F115" s="128">
        <f t="shared" si="1"/>
        <v>0</v>
      </c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6"/>
      <c r="Y115" s="26"/>
    </row>
    <row r="116" spans="1:25" ht="15">
      <c r="A116" s="13" t="s">
        <v>233</v>
      </c>
      <c r="B116" s="5" t="s">
        <v>234</v>
      </c>
      <c r="C116" s="123"/>
      <c r="D116" s="13"/>
      <c r="E116" s="13"/>
      <c r="F116" s="128">
        <f t="shared" si="1"/>
        <v>0</v>
      </c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6"/>
      <c r="Y116" s="26"/>
    </row>
    <row r="117" spans="1:25" ht="15">
      <c r="A117" s="40" t="s">
        <v>458</v>
      </c>
      <c r="B117" s="5" t="s">
        <v>235</v>
      </c>
      <c r="C117" s="122"/>
      <c r="D117" s="40"/>
      <c r="E117" s="40"/>
      <c r="F117" s="128">
        <f t="shared" si="1"/>
        <v>0</v>
      </c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6"/>
      <c r="Y117" s="26"/>
    </row>
    <row r="118" spans="1:25" ht="15">
      <c r="A118" s="40" t="s">
        <v>427</v>
      </c>
      <c r="B118" s="5" t="s">
        <v>236</v>
      </c>
      <c r="C118" s="122"/>
      <c r="D118" s="40"/>
      <c r="E118" s="40"/>
      <c r="F118" s="128">
        <f t="shared" si="1"/>
        <v>0</v>
      </c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6"/>
      <c r="Y118" s="26"/>
    </row>
    <row r="119" spans="1:25" ht="15">
      <c r="A119" s="41" t="s">
        <v>428</v>
      </c>
      <c r="B119" s="42" t="s">
        <v>240</v>
      </c>
      <c r="C119" s="124">
        <v>0</v>
      </c>
      <c r="D119" s="14"/>
      <c r="E119" s="14"/>
      <c r="F119" s="129">
        <f t="shared" si="1"/>
        <v>0</v>
      </c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6"/>
      <c r="Y119" s="26"/>
    </row>
    <row r="120" spans="1:25" ht="15">
      <c r="A120" s="13" t="s">
        <v>241</v>
      </c>
      <c r="B120" s="5" t="s">
        <v>242</v>
      </c>
      <c r="C120" s="123"/>
      <c r="D120" s="13"/>
      <c r="E120" s="13"/>
      <c r="F120" s="128">
        <f t="shared" si="1"/>
        <v>0</v>
      </c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6"/>
      <c r="Y120" s="26"/>
    </row>
    <row r="121" spans="1:25" ht="15.75">
      <c r="A121" s="43" t="s">
        <v>462</v>
      </c>
      <c r="B121" s="44" t="s">
        <v>243</v>
      </c>
      <c r="C121" s="124">
        <f>C102+C107+C110+C114+C119</f>
        <v>0</v>
      </c>
      <c r="D121" s="14"/>
      <c r="E121" s="14"/>
      <c r="F121" s="129">
        <f t="shared" si="1"/>
        <v>0</v>
      </c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6"/>
      <c r="Y121" s="26"/>
    </row>
    <row r="122" spans="1:25" ht="15.75">
      <c r="A122" s="48" t="s">
        <v>499</v>
      </c>
      <c r="B122" s="49"/>
      <c r="C122" s="120">
        <f>C98+C121</f>
        <v>104212</v>
      </c>
      <c r="D122" s="120"/>
      <c r="E122" s="120"/>
      <c r="F122" s="129">
        <f t="shared" si="1"/>
        <v>104212</v>
      </c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</row>
    <row r="123" spans="2:25" ht="15"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</row>
    <row r="124" spans="2:25" ht="15"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</row>
    <row r="125" spans="2:25" ht="15"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</row>
    <row r="126" spans="2:25" ht="15"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</row>
    <row r="127" spans="2:25" ht="15"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</row>
    <row r="128" spans="2:25" ht="15"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</row>
    <row r="129" spans="2:25" ht="15"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</row>
    <row r="130" spans="2:25" ht="15"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</row>
    <row r="131" spans="2:25" ht="15"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</row>
    <row r="132" spans="2:25" ht="15"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</row>
    <row r="133" spans="2:25" ht="15"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</row>
    <row r="134" spans="2:25" ht="15"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</row>
    <row r="135" spans="2:25" ht="15"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</row>
    <row r="136" spans="2:25" ht="15"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</row>
    <row r="137" spans="2:25" ht="15"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</row>
    <row r="138" spans="2:25" ht="15"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</row>
    <row r="139" spans="2:25" ht="15"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</row>
    <row r="140" spans="2:25" ht="15"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</row>
    <row r="141" spans="2:25" ht="15"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</row>
    <row r="142" spans="2:25" ht="15"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</row>
    <row r="143" spans="2:25" ht="15"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</row>
    <row r="144" spans="2:25" ht="15"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</row>
    <row r="145" spans="2:25" ht="15"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</row>
    <row r="146" spans="2:25" ht="15"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</row>
    <row r="147" spans="2:25" ht="15"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</row>
    <row r="148" spans="2:25" ht="15"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</row>
    <row r="149" spans="2:25" ht="15"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</row>
    <row r="150" spans="2:25" ht="15"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</row>
    <row r="151" spans="2:25" ht="15"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</row>
    <row r="152" spans="2:25" ht="15"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</row>
    <row r="153" spans="2:25" ht="15"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</row>
    <row r="154" spans="2:25" ht="15"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</row>
    <row r="155" spans="2:25" ht="15"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</row>
    <row r="156" spans="2:25" ht="15"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</row>
    <row r="157" spans="2:25" ht="15"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</row>
    <row r="158" spans="2:25" ht="15"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</row>
    <row r="159" spans="2:25" ht="15"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</row>
    <row r="160" spans="2:25" ht="15"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</row>
    <row r="161" spans="2:25" ht="15"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</row>
    <row r="162" spans="2:25" ht="15"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</row>
    <row r="163" spans="2:25" ht="15"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</row>
    <row r="164" spans="2:25" ht="15"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</row>
    <row r="165" spans="2:25" ht="15"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</row>
    <row r="166" spans="2:25" ht="15"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</row>
    <row r="167" spans="2:25" ht="15"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</row>
    <row r="168" spans="2:25" ht="15"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</row>
    <row r="169" spans="2:25" ht="15"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</row>
    <row r="170" spans="2:25" ht="15"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</row>
    <row r="171" spans="2:25" ht="15"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0" r:id="rId1"/>
  <headerFooter>
    <oddHeader>&amp;R&amp;"-,Félkövér"11. számú melléklet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H96"/>
  <sheetViews>
    <sheetView zoomScalePageLayoutView="0" workbookViewId="0" topLeftCell="A1">
      <selection activeCell="G92" sqref="G92"/>
    </sheetView>
  </sheetViews>
  <sheetFormatPr defaultColWidth="9.140625" defaultRowHeight="15"/>
  <cols>
    <col min="1" max="1" width="92.57421875" style="0" customWidth="1"/>
    <col min="3" max="3" width="13.00390625" style="0" customWidth="1"/>
    <col min="4" max="4" width="14.140625" style="0" customWidth="1"/>
    <col min="5" max="5" width="14.00390625" style="0" customWidth="1"/>
    <col min="6" max="6" width="13.140625" style="0" customWidth="1"/>
  </cols>
  <sheetData>
    <row r="1" spans="1:6" ht="24" customHeight="1">
      <c r="A1" s="191" t="s">
        <v>709</v>
      </c>
      <c r="B1" s="195"/>
      <c r="C1" s="195"/>
      <c r="D1" s="195"/>
      <c r="E1" s="195"/>
      <c r="F1" s="193"/>
    </row>
    <row r="2" spans="1:8" ht="24" customHeight="1">
      <c r="A2" s="194" t="s">
        <v>547</v>
      </c>
      <c r="B2" s="192"/>
      <c r="C2" s="192"/>
      <c r="D2" s="192"/>
      <c r="E2" s="192"/>
      <c r="F2" s="193"/>
      <c r="H2" s="98"/>
    </row>
    <row r="3" ht="18">
      <c r="A3" s="53"/>
    </row>
    <row r="4" ht="15">
      <c r="A4" s="133" t="s">
        <v>697</v>
      </c>
    </row>
    <row r="5" spans="1:6" ht="45">
      <c r="A5" s="2" t="s">
        <v>64</v>
      </c>
      <c r="B5" s="3" t="s">
        <v>24</v>
      </c>
      <c r="C5" s="68" t="s">
        <v>580</v>
      </c>
      <c r="D5" s="68" t="s">
        <v>581</v>
      </c>
      <c r="E5" s="68" t="s">
        <v>582</v>
      </c>
      <c r="F5" s="117" t="s">
        <v>8</v>
      </c>
    </row>
    <row r="6" spans="1:6" ht="15" customHeight="1">
      <c r="A6" s="34" t="s">
        <v>244</v>
      </c>
      <c r="B6" s="6" t="s">
        <v>245</v>
      </c>
      <c r="C6" s="128"/>
      <c r="D6" s="128"/>
      <c r="E6" s="128"/>
      <c r="F6" s="128"/>
    </row>
    <row r="7" spans="1:6" ht="15" customHeight="1">
      <c r="A7" s="5" t="s">
        <v>246</v>
      </c>
      <c r="B7" s="6" t="s">
        <v>247</v>
      </c>
      <c r="C7" s="128"/>
      <c r="D7" s="128"/>
      <c r="E7" s="128"/>
      <c r="F7" s="128"/>
    </row>
    <row r="8" spans="1:6" ht="15" customHeight="1">
      <c r="A8" s="5" t="s">
        <v>248</v>
      </c>
      <c r="B8" s="6" t="s">
        <v>249</v>
      </c>
      <c r="C8" s="128"/>
      <c r="D8" s="128"/>
      <c r="E8" s="128"/>
      <c r="F8" s="128"/>
    </row>
    <row r="9" spans="1:6" ht="15" customHeight="1">
      <c r="A9" s="5" t="s">
        <v>250</v>
      </c>
      <c r="B9" s="6" t="s">
        <v>251</v>
      </c>
      <c r="C9" s="128"/>
      <c r="D9" s="128"/>
      <c r="E9" s="128"/>
      <c r="F9" s="128"/>
    </row>
    <row r="10" spans="1:6" ht="15" customHeight="1">
      <c r="A10" s="5" t="s">
        <v>252</v>
      </c>
      <c r="B10" s="6" t="s">
        <v>253</v>
      </c>
      <c r="C10" s="128"/>
      <c r="D10" s="128"/>
      <c r="E10" s="128"/>
      <c r="F10" s="128"/>
    </row>
    <row r="11" spans="1:6" ht="15" customHeight="1">
      <c r="A11" s="5" t="s">
        <v>254</v>
      </c>
      <c r="B11" s="6" t="s">
        <v>255</v>
      </c>
      <c r="C11" s="128"/>
      <c r="D11" s="128"/>
      <c r="E11" s="128"/>
      <c r="F11" s="128"/>
    </row>
    <row r="12" spans="1:6" ht="15" customHeight="1">
      <c r="A12" s="7" t="s">
        <v>502</v>
      </c>
      <c r="B12" s="8" t="s">
        <v>256</v>
      </c>
      <c r="C12" s="128">
        <f>SUM(C6:C11)</f>
        <v>0</v>
      </c>
      <c r="D12" s="128">
        <f>SUM(D6:D11)</f>
        <v>0</v>
      </c>
      <c r="E12" s="128">
        <f>SUM(E6:E11)</f>
        <v>0</v>
      </c>
      <c r="F12" s="128">
        <f>SUM(F6:F11)</f>
        <v>0</v>
      </c>
    </row>
    <row r="13" spans="1:6" ht="15" customHeight="1">
      <c r="A13" s="5" t="s">
        <v>257</v>
      </c>
      <c r="B13" s="6" t="s">
        <v>258</v>
      </c>
      <c r="C13" s="128"/>
      <c r="D13" s="128"/>
      <c r="E13" s="128"/>
      <c r="F13" s="128"/>
    </row>
    <row r="14" spans="1:6" ht="15" customHeight="1">
      <c r="A14" s="5" t="s">
        <v>259</v>
      </c>
      <c r="B14" s="6" t="s">
        <v>260</v>
      </c>
      <c r="C14" s="128"/>
      <c r="D14" s="128"/>
      <c r="E14" s="128"/>
      <c r="F14" s="128"/>
    </row>
    <row r="15" spans="1:6" ht="15" customHeight="1">
      <c r="A15" s="5" t="s">
        <v>463</v>
      </c>
      <c r="B15" s="6" t="s">
        <v>261</v>
      </c>
      <c r="C15" s="128"/>
      <c r="D15" s="128"/>
      <c r="E15" s="128"/>
      <c r="F15" s="128"/>
    </row>
    <row r="16" spans="1:6" ht="15" customHeight="1">
      <c r="A16" s="5" t="s">
        <v>464</v>
      </c>
      <c r="B16" s="6" t="s">
        <v>262</v>
      </c>
      <c r="C16" s="128"/>
      <c r="D16" s="128"/>
      <c r="E16" s="128"/>
      <c r="F16" s="128"/>
    </row>
    <row r="17" spans="1:6" ht="15" customHeight="1">
      <c r="A17" s="5" t="s">
        <v>465</v>
      </c>
      <c r="B17" s="6" t="s">
        <v>263</v>
      </c>
      <c r="C17" s="128"/>
      <c r="D17" s="128"/>
      <c r="E17" s="128"/>
      <c r="F17" s="128"/>
    </row>
    <row r="18" spans="1:6" ht="15" customHeight="1">
      <c r="A18" s="42" t="s">
        <v>503</v>
      </c>
      <c r="B18" s="55" t="s">
        <v>264</v>
      </c>
      <c r="C18" s="128"/>
      <c r="D18" s="128"/>
      <c r="E18" s="128"/>
      <c r="F18" s="128"/>
    </row>
    <row r="19" spans="1:6" ht="15" customHeight="1">
      <c r="A19" s="5" t="s">
        <v>469</v>
      </c>
      <c r="B19" s="6" t="s">
        <v>273</v>
      </c>
      <c r="C19" s="128"/>
      <c r="D19" s="128"/>
      <c r="E19" s="128"/>
      <c r="F19" s="128"/>
    </row>
    <row r="20" spans="1:6" ht="15" customHeight="1">
      <c r="A20" s="5" t="s">
        <v>470</v>
      </c>
      <c r="B20" s="6" t="s">
        <v>274</v>
      </c>
      <c r="C20" s="128"/>
      <c r="D20" s="128"/>
      <c r="E20" s="128"/>
      <c r="F20" s="128"/>
    </row>
    <row r="21" spans="1:6" ht="15" customHeight="1">
      <c r="A21" s="7" t="s">
        <v>505</v>
      </c>
      <c r="B21" s="8" t="s">
        <v>275</v>
      </c>
      <c r="C21" s="128"/>
      <c r="D21" s="128"/>
      <c r="E21" s="128"/>
      <c r="F21" s="128"/>
    </row>
    <row r="22" spans="1:6" ht="15" customHeight="1">
      <c r="A22" s="5" t="s">
        <v>471</v>
      </c>
      <c r="B22" s="6" t="s">
        <v>276</v>
      </c>
      <c r="C22" s="128"/>
      <c r="D22" s="128"/>
      <c r="E22" s="128"/>
      <c r="F22" s="128"/>
    </row>
    <row r="23" spans="1:6" ht="15" customHeight="1">
      <c r="A23" s="5" t="s">
        <v>472</v>
      </c>
      <c r="B23" s="6" t="s">
        <v>277</v>
      </c>
      <c r="C23" s="128"/>
      <c r="D23" s="128"/>
      <c r="E23" s="128"/>
      <c r="F23" s="128"/>
    </row>
    <row r="24" spans="1:6" ht="15" customHeight="1">
      <c r="A24" s="5" t="s">
        <v>473</v>
      </c>
      <c r="B24" s="6" t="s">
        <v>278</v>
      </c>
      <c r="C24" s="128"/>
      <c r="D24" s="128"/>
      <c r="E24" s="128"/>
      <c r="F24" s="128"/>
    </row>
    <row r="25" spans="1:6" ht="15" customHeight="1">
      <c r="A25" s="5" t="s">
        <v>474</v>
      </c>
      <c r="B25" s="6" t="s">
        <v>279</v>
      </c>
      <c r="C25" s="128"/>
      <c r="D25" s="128"/>
      <c r="E25" s="128"/>
      <c r="F25" s="128"/>
    </row>
    <row r="26" spans="1:6" ht="15" customHeight="1">
      <c r="A26" s="5" t="s">
        <v>475</v>
      </c>
      <c r="B26" s="6" t="s">
        <v>282</v>
      </c>
      <c r="C26" s="128"/>
      <c r="D26" s="128"/>
      <c r="E26" s="128"/>
      <c r="F26" s="128"/>
    </row>
    <row r="27" spans="1:6" ht="15" customHeight="1">
      <c r="A27" s="5" t="s">
        <v>283</v>
      </c>
      <c r="B27" s="6" t="s">
        <v>284</v>
      </c>
      <c r="C27" s="128"/>
      <c r="D27" s="128"/>
      <c r="E27" s="128"/>
      <c r="F27" s="128"/>
    </row>
    <row r="28" spans="1:6" ht="15" customHeight="1">
      <c r="A28" s="5" t="s">
        <v>476</v>
      </c>
      <c r="B28" s="6" t="s">
        <v>285</v>
      </c>
      <c r="C28" s="128"/>
      <c r="D28" s="128"/>
      <c r="E28" s="128"/>
      <c r="F28" s="128"/>
    </row>
    <row r="29" spans="1:6" ht="15" customHeight="1">
      <c r="A29" s="5" t="s">
        <v>477</v>
      </c>
      <c r="B29" s="6" t="s">
        <v>290</v>
      </c>
      <c r="C29" s="128"/>
      <c r="D29" s="128"/>
      <c r="E29" s="128"/>
      <c r="F29" s="128"/>
    </row>
    <row r="30" spans="1:6" ht="15" customHeight="1">
      <c r="A30" s="7" t="s">
        <v>506</v>
      </c>
      <c r="B30" s="8" t="s">
        <v>293</v>
      </c>
      <c r="C30" s="128"/>
      <c r="D30" s="128"/>
      <c r="E30" s="128"/>
      <c r="F30" s="128"/>
    </row>
    <row r="31" spans="1:6" ht="15" customHeight="1">
      <c r="A31" s="5" t="s">
        <v>478</v>
      </c>
      <c r="B31" s="6" t="s">
        <v>294</v>
      </c>
      <c r="C31" s="128"/>
      <c r="D31" s="128"/>
      <c r="E31" s="128"/>
      <c r="F31" s="128"/>
    </row>
    <row r="32" spans="1:6" ht="15" customHeight="1">
      <c r="A32" s="42" t="s">
        <v>507</v>
      </c>
      <c r="B32" s="55" t="s">
        <v>295</v>
      </c>
      <c r="C32" s="128"/>
      <c r="D32" s="128"/>
      <c r="E32" s="128"/>
      <c r="F32" s="128"/>
    </row>
    <row r="33" spans="1:6" ht="15" customHeight="1">
      <c r="A33" s="13" t="s">
        <v>296</v>
      </c>
      <c r="B33" s="6" t="s">
        <v>297</v>
      </c>
      <c r="C33" s="128"/>
      <c r="D33" s="128"/>
      <c r="E33" s="128"/>
      <c r="F33" s="128"/>
    </row>
    <row r="34" spans="1:6" ht="15" customHeight="1">
      <c r="A34" s="13" t="s">
        <v>479</v>
      </c>
      <c r="B34" s="6" t="s">
        <v>298</v>
      </c>
      <c r="C34" s="128"/>
      <c r="D34" s="128"/>
      <c r="E34" s="128"/>
      <c r="F34" s="128"/>
    </row>
    <row r="35" spans="1:6" ht="15" customHeight="1">
      <c r="A35" s="13" t="s">
        <v>480</v>
      </c>
      <c r="B35" s="6" t="s">
        <v>299</v>
      </c>
      <c r="C35" s="128"/>
      <c r="D35" s="128"/>
      <c r="E35" s="128"/>
      <c r="F35" s="128"/>
    </row>
    <row r="36" spans="1:6" ht="15" customHeight="1">
      <c r="A36" s="13" t="s">
        <v>481</v>
      </c>
      <c r="B36" s="6" t="s">
        <v>300</v>
      </c>
      <c r="C36" s="128"/>
      <c r="D36" s="128"/>
      <c r="E36" s="128"/>
      <c r="F36" s="128"/>
    </row>
    <row r="37" spans="1:6" ht="15" customHeight="1">
      <c r="A37" s="13" t="s">
        <v>301</v>
      </c>
      <c r="B37" s="6" t="s">
        <v>302</v>
      </c>
      <c r="C37" s="128"/>
      <c r="D37" s="128"/>
      <c r="E37" s="128"/>
      <c r="F37" s="128"/>
    </row>
    <row r="38" spans="1:6" ht="15" customHeight="1">
      <c r="A38" s="13" t="s">
        <v>303</v>
      </c>
      <c r="B38" s="6" t="s">
        <v>304</v>
      </c>
      <c r="C38" s="128"/>
      <c r="D38" s="128"/>
      <c r="E38" s="128"/>
      <c r="F38" s="128"/>
    </row>
    <row r="39" spans="1:6" ht="15" customHeight="1">
      <c r="A39" s="13" t="s">
        <v>305</v>
      </c>
      <c r="B39" s="6" t="s">
        <v>306</v>
      </c>
      <c r="C39" s="128"/>
      <c r="D39" s="128"/>
      <c r="E39" s="128"/>
      <c r="F39" s="128"/>
    </row>
    <row r="40" spans="1:6" ht="15" customHeight="1">
      <c r="A40" s="13" t="s">
        <v>482</v>
      </c>
      <c r="B40" s="6" t="s">
        <v>307</v>
      </c>
      <c r="C40" s="128"/>
      <c r="D40" s="128"/>
      <c r="E40" s="128"/>
      <c r="F40" s="128"/>
    </row>
    <row r="41" spans="1:6" ht="15" customHeight="1">
      <c r="A41" s="13" t="s">
        <v>483</v>
      </c>
      <c r="B41" s="6" t="s">
        <v>308</v>
      </c>
      <c r="C41" s="128"/>
      <c r="D41" s="128"/>
      <c r="E41" s="128"/>
      <c r="F41" s="128"/>
    </row>
    <row r="42" spans="1:6" ht="15" customHeight="1">
      <c r="A42" s="13" t="s">
        <v>484</v>
      </c>
      <c r="B42" s="6" t="s">
        <v>309</v>
      </c>
      <c r="C42" s="128"/>
      <c r="D42" s="128"/>
      <c r="E42" s="128"/>
      <c r="F42" s="128"/>
    </row>
    <row r="43" spans="1:6" ht="15" customHeight="1">
      <c r="A43" s="54" t="s">
        <v>508</v>
      </c>
      <c r="B43" s="55" t="s">
        <v>310</v>
      </c>
      <c r="C43" s="128"/>
      <c r="D43" s="128"/>
      <c r="E43" s="128"/>
      <c r="F43" s="128"/>
    </row>
    <row r="44" spans="1:6" ht="15" customHeight="1">
      <c r="A44" s="13" t="s">
        <v>319</v>
      </c>
      <c r="B44" s="6" t="s">
        <v>320</v>
      </c>
      <c r="C44" s="128"/>
      <c r="D44" s="128"/>
      <c r="E44" s="128"/>
      <c r="F44" s="128"/>
    </row>
    <row r="45" spans="1:6" ht="15" customHeight="1">
      <c r="A45" s="5" t="s">
        <v>488</v>
      </c>
      <c r="B45" s="6" t="s">
        <v>321</v>
      </c>
      <c r="C45" s="128"/>
      <c r="D45" s="128"/>
      <c r="E45" s="128"/>
      <c r="F45" s="128"/>
    </row>
    <row r="46" spans="1:6" ht="15" customHeight="1">
      <c r="A46" s="13" t="s">
        <v>489</v>
      </c>
      <c r="B46" s="6" t="s">
        <v>322</v>
      </c>
      <c r="C46" s="128"/>
      <c r="D46" s="128"/>
      <c r="E46" s="128"/>
      <c r="F46" s="128"/>
    </row>
    <row r="47" spans="1:6" ht="15" customHeight="1">
      <c r="A47" s="42" t="s">
        <v>510</v>
      </c>
      <c r="B47" s="55" t="s">
        <v>323</v>
      </c>
      <c r="C47" s="128"/>
      <c r="D47" s="128"/>
      <c r="E47" s="128"/>
      <c r="F47" s="128"/>
    </row>
    <row r="48" spans="1:6" ht="15" customHeight="1">
      <c r="A48" s="66" t="s">
        <v>579</v>
      </c>
      <c r="B48" s="71"/>
      <c r="C48" s="128"/>
      <c r="D48" s="128"/>
      <c r="E48" s="128"/>
      <c r="F48" s="128"/>
    </row>
    <row r="49" spans="1:6" ht="15" customHeight="1">
      <c r="A49" s="5" t="s">
        <v>265</v>
      </c>
      <c r="B49" s="6" t="s">
        <v>266</v>
      </c>
      <c r="C49" s="128"/>
      <c r="D49" s="128"/>
      <c r="E49" s="128"/>
      <c r="F49" s="128"/>
    </row>
    <row r="50" spans="1:6" ht="15" customHeight="1">
      <c r="A50" s="5" t="s">
        <v>267</v>
      </c>
      <c r="B50" s="6" t="s">
        <v>268</v>
      </c>
      <c r="C50" s="128"/>
      <c r="D50" s="128"/>
      <c r="E50" s="128"/>
      <c r="F50" s="128"/>
    </row>
    <row r="51" spans="1:6" ht="15" customHeight="1">
      <c r="A51" s="5" t="s">
        <v>466</v>
      </c>
      <c r="B51" s="6" t="s">
        <v>269</v>
      </c>
      <c r="C51" s="128"/>
      <c r="D51" s="128"/>
      <c r="E51" s="128"/>
      <c r="F51" s="128"/>
    </row>
    <row r="52" spans="1:6" ht="15" customHeight="1">
      <c r="A52" s="5" t="s">
        <v>467</v>
      </c>
      <c r="B52" s="6" t="s">
        <v>270</v>
      </c>
      <c r="C52" s="128"/>
      <c r="D52" s="128"/>
      <c r="E52" s="128"/>
      <c r="F52" s="128"/>
    </row>
    <row r="53" spans="1:6" ht="15" customHeight="1">
      <c r="A53" s="5" t="s">
        <v>468</v>
      </c>
      <c r="B53" s="6" t="s">
        <v>271</v>
      </c>
      <c r="C53" s="128"/>
      <c r="D53" s="128"/>
      <c r="E53" s="128"/>
      <c r="F53" s="128"/>
    </row>
    <row r="54" spans="1:6" ht="15" customHeight="1">
      <c r="A54" s="42" t="s">
        <v>504</v>
      </c>
      <c r="B54" s="55" t="s">
        <v>272</v>
      </c>
      <c r="C54" s="128"/>
      <c r="D54" s="128"/>
      <c r="E54" s="128"/>
      <c r="F54" s="128"/>
    </row>
    <row r="55" spans="1:6" ht="15" customHeight="1">
      <c r="A55" s="13" t="s">
        <v>485</v>
      </c>
      <c r="B55" s="6" t="s">
        <v>311</v>
      </c>
      <c r="C55" s="128"/>
      <c r="D55" s="128"/>
      <c r="E55" s="128"/>
      <c r="F55" s="128"/>
    </row>
    <row r="56" spans="1:6" ht="15" customHeight="1">
      <c r="A56" s="13" t="s">
        <v>486</v>
      </c>
      <c r="B56" s="6" t="s">
        <v>312</v>
      </c>
      <c r="C56" s="128"/>
      <c r="D56" s="128"/>
      <c r="E56" s="128"/>
      <c r="F56" s="128"/>
    </row>
    <row r="57" spans="1:6" ht="15" customHeight="1">
      <c r="A57" s="13" t="s">
        <v>313</v>
      </c>
      <c r="B57" s="6" t="s">
        <v>314</v>
      </c>
      <c r="C57" s="128"/>
      <c r="D57" s="128"/>
      <c r="E57" s="128"/>
      <c r="F57" s="128"/>
    </row>
    <row r="58" spans="1:6" ht="15" customHeight="1">
      <c r="A58" s="13" t="s">
        <v>487</v>
      </c>
      <c r="B58" s="6" t="s">
        <v>315</v>
      </c>
      <c r="C58" s="128"/>
      <c r="D58" s="128"/>
      <c r="E58" s="128"/>
      <c r="F58" s="128"/>
    </row>
    <row r="59" spans="1:6" ht="15" customHeight="1">
      <c r="A59" s="13" t="s">
        <v>316</v>
      </c>
      <c r="B59" s="6" t="s">
        <v>317</v>
      </c>
      <c r="C59" s="128"/>
      <c r="D59" s="128"/>
      <c r="E59" s="128"/>
      <c r="F59" s="128"/>
    </row>
    <row r="60" spans="1:6" ht="15" customHeight="1">
      <c r="A60" s="42" t="s">
        <v>509</v>
      </c>
      <c r="B60" s="55" t="s">
        <v>318</v>
      </c>
      <c r="C60" s="128"/>
      <c r="D60" s="128"/>
      <c r="E60" s="128"/>
      <c r="F60" s="128"/>
    </row>
    <row r="61" spans="1:6" ht="15" customHeight="1">
      <c r="A61" s="13" t="s">
        <v>324</v>
      </c>
      <c r="B61" s="6" t="s">
        <v>325</v>
      </c>
      <c r="C61" s="128"/>
      <c r="D61" s="128"/>
      <c r="E61" s="128"/>
      <c r="F61" s="128"/>
    </row>
    <row r="62" spans="1:6" ht="15" customHeight="1">
      <c r="A62" s="5" t="s">
        <v>490</v>
      </c>
      <c r="B62" s="6" t="s">
        <v>326</v>
      </c>
      <c r="C62" s="128"/>
      <c r="D62" s="128"/>
      <c r="E62" s="128"/>
      <c r="F62" s="128"/>
    </row>
    <row r="63" spans="1:6" ht="15" customHeight="1">
      <c r="A63" s="13" t="s">
        <v>491</v>
      </c>
      <c r="B63" s="6" t="s">
        <v>327</v>
      </c>
      <c r="C63" s="128"/>
      <c r="D63" s="128"/>
      <c r="E63" s="128"/>
      <c r="F63" s="128"/>
    </row>
    <row r="64" spans="1:6" ht="15" customHeight="1">
      <c r="A64" s="42" t="s">
        <v>512</v>
      </c>
      <c r="B64" s="55" t="s">
        <v>328</v>
      </c>
      <c r="C64" s="128"/>
      <c r="D64" s="128"/>
      <c r="E64" s="128"/>
      <c r="F64" s="128"/>
    </row>
    <row r="65" spans="1:6" ht="15" customHeight="1">
      <c r="A65" s="66" t="s">
        <v>578</v>
      </c>
      <c r="B65" s="71"/>
      <c r="C65" s="128"/>
      <c r="D65" s="128"/>
      <c r="E65" s="128"/>
      <c r="F65" s="128"/>
    </row>
    <row r="66" spans="1:6" ht="15.75">
      <c r="A66" s="52" t="s">
        <v>511</v>
      </c>
      <c r="B66" s="38" t="s">
        <v>329</v>
      </c>
      <c r="C66" s="128"/>
      <c r="D66" s="129">
        <f>D32+D43+D47</f>
        <v>0</v>
      </c>
      <c r="E66" s="129"/>
      <c r="F66" s="129">
        <f>F32+F43+F47</f>
        <v>0</v>
      </c>
    </row>
    <row r="67" spans="1:6" ht="15.75">
      <c r="A67" s="70" t="s">
        <v>631</v>
      </c>
      <c r="B67" s="69"/>
      <c r="C67" s="128"/>
      <c r="D67" s="128"/>
      <c r="E67" s="128"/>
      <c r="F67" s="128"/>
    </row>
    <row r="68" spans="1:6" ht="15.75">
      <c r="A68" s="70" t="s">
        <v>632</v>
      </c>
      <c r="B68" s="69"/>
      <c r="C68" s="128"/>
      <c r="D68" s="128"/>
      <c r="E68" s="128"/>
      <c r="F68" s="128"/>
    </row>
    <row r="69" spans="1:6" ht="15">
      <c r="A69" s="40" t="s">
        <v>493</v>
      </c>
      <c r="B69" s="5" t="s">
        <v>330</v>
      </c>
      <c r="C69" s="128"/>
      <c r="D69" s="128"/>
      <c r="E69" s="128"/>
      <c r="F69" s="128"/>
    </row>
    <row r="70" spans="1:6" ht="15">
      <c r="A70" s="13" t="s">
        <v>331</v>
      </c>
      <c r="B70" s="5" t="s">
        <v>332</v>
      </c>
      <c r="C70" s="128"/>
      <c r="D70" s="128"/>
      <c r="E70" s="128"/>
      <c r="F70" s="128"/>
    </row>
    <row r="71" spans="1:6" ht="15">
      <c r="A71" s="40" t="s">
        <v>494</v>
      </c>
      <c r="B71" s="5" t="s">
        <v>333</v>
      </c>
      <c r="C71" s="128"/>
      <c r="D71" s="128"/>
      <c r="E71" s="128"/>
      <c r="F71" s="128"/>
    </row>
    <row r="72" spans="1:6" ht="15">
      <c r="A72" s="15" t="s">
        <v>513</v>
      </c>
      <c r="B72" s="7" t="s">
        <v>334</v>
      </c>
      <c r="C72" s="129">
        <f>SUM(C69:C71)</f>
        <v>0</v>
      </c>
      <c r="D72" s="129">
        <f>SUM(D69:D71)</f>
        <v>0</v>
      </c>
      <c r="E72" s="129">
        <f>SUM(E69:E71)</f>
        <v>0</v>
      </c>
      <c r="F72" s="129">
        <f>SUM(F69:F71)</f>
        <v>0</v>
      </c>
    </row>
    <row r="73" spans="1:6" ht="15">
      <c r="A73" s="13" t="s">
        <v>495</v>
      </c>
      <c r="B73" s="5" t="s">
        <v>335</v>
      </c>
      <c r="C73" s="128"/>
      <c r="D73" s="128"/>
      <c r="E73" s="128"/>
      <c r="F73" s="128"/>
    </row>
    <row r="74" spans="1:6" ht="15">
      <c r="A74" s="40" t="s">
        <v>336</v>
      </c>
      <c r="B74" s="5" t="s">
        <v>337</v>
      </c>
      <c r="C74" s="128"/>
      <c r="D74" s="128"/>
      <c r="E74" s="128"/>
      <c r="F74" s="128"/>
    </row>
    <row r="75" spans="1:6" ht="15">
      <c r="A75" s="13" t="s">
        <v>496</v>
      </c>
      <c r="B75" s="5" t="s">
        <v>338</v>
      </c>
      <c r="C75" s="128"/>
      <c r="D75" s="128"/>
      <c r="E75" s="128"/>
      <c r="F75" s="128"/>
    </row>
    <row r="76" spans="1:6" ht="15">
      <c r="A76" s="40" t="s">
        <v>339</v>
      </c>
      <c r="B76" s="5" t="s">
        <v>340</v>
      </c>
      <c r="C76" s="128"/>
      <c r="D76" s="128"/>
      <c r="E76" s="128"/>
      <c r="F76" s="128"/>
    </row>
    <row r="77" spans="1:6" ht="15">
      <c r="A77" s="14" t="s">
        <v>514</v>
      </c>
      <c r="B77" s="7" t="s">
        <v>341</v>
      </c>
      <c r="C77" s="129">
        <f>SUM(C73:C76)</f>
        <v>0</v>
      </c>
      <c r="D77" s="129">
        <f>SUM(D73:D76)</f>
        <v>0</v>
      </c>
      <c r="E77" s="129">
        <f>SUM(E73:E76)</f>
        <v>0</v>
      </c>
      <c r="F77" s="129">
        <f>SUM(F73:F76)</f>
        <v>0</v>
      </c>
    </row>
    <row r="78" spans="1:6" ht="15">
      <c r="A78" s="5" t="s">
        <v>629</v>
      </c>
      <c r="B78" s="5" t="s">
        <v>342</v>
      </c>
      <c r="C78" s="128"/>
      <c r="D78" s="128"/>
      <c r="E78" s="128"/>
      <c r="F78" s="128"/>
    </row>
    <row r="79" spans="1:6" ht="15">
      <c r="A79" s="5" t="s">
        <v>630</v>
      </c>
      <c r="B79" s="5" t="s">
        <v>342</v>
      </c>
      <c r="C79" s="128"/>
      <c r="D79" s="128"/>
      <c r="E79" s="128"/>
      <c r="F79" s="128"/>
    </row>
    <row r="80" spans="1:6" ht="15">
      <c r="A80" s="5" t="s">
        <v>627</v>
      </c>
      <c r="B80" s="5" t="s">
        <v>343</v>
      </c>
      <c r="C80" s="128"/>
      <c r="D80" s="128"/>
      <c r="E80" s="128"/>
      <c r="F80" s="128"/>
    </row>
    <row r="81" spans="1:6" ht="15">
      <c r="A81" s="5" t="s">
        <v>628</v>
      </c>
      <c r="B81" s="5" t="s">
        <v>343</v>
      </c>
      <c r="C81" s="128"/>
      <c r="D81" s="128"/>
      <c r="E81" s="128"/>
      <c r="F81" s="128"/>
    </row>
    <row r="82" spans="1:6" ht="15">
      <c r="A82" s="7" t="s">
        <v>515</v>
      </c>
      <c r="B82" s="7" t="s">
        <v>344</v>
      </c>
      <c r="C82" s="129">
        <f>SUM(C78:C81)</f>
        <v>0</v>
      </c>
      <c r="D82" s="129">
        <f>SUM(D78:D81)</f>
        <v>0</v>
      </c>
      <c r="E82" s="129">
        <f>SUM(E78:E81)</f>
        <v>0</v>
      </c>
      <c r="F82" s="129">
        <f>C82+D82+E82</f>
        <v>0</v>
      </c>
    </row>
    <row r="83" spans="1:6" ht="15">
      <c r="A83" s="40" t="s">
        <v>345</v>
      </c>
      <c r="B83" s="5" t="s">
        <v>346</v>
      </c>
      <c r="C83" s="128"/>
      <c r="D83" s="128"/>
      <c r="E83" s="128"/>
      <c r="F83" s="128"/>
    </row>
    <row r="84" spans="1:6" ht="15">
      <c r="A84" s="40" t="s">
        <v>347</v>
      </c>
      <c r="B84" s="5" t="s">
        <v>348</v>
      </c>
      <c r="C84" s="128"/>
      <c r="D84" s="128"/>
      <c r="E84" s="128"/>
      <c r="F84" s="128"/>
    </row>
    <row r="85" spans="1:6" ht="15">
      <c r="A85" s="40" t="s">
        <v>349</v>
      </c>
      <c r="B85" s="5" t="s">
        <v>350</v>
      </c>
      <c r="C85" s="128">
        <v>104212</v>
      </c>
      <c r="D85" s="128"/>
      <c r="E85" s="128"/>
      <c r="F85" s="128">
        <v>104212</v>
      </c>
    </row>
    <row r="86" spans="1:6" ht="15">
      <c r="A86" s="40" t="s">
        <v>351</v>
      </c>
      <c r="B86" s="5" t="s">
        <v>352</v>
      </c>
      <c r="C86" s="128"/>
      <c r="D86" s="128"/>
      <c r="E86" s="128"/>
      <c r="F86" s="128"/>
    </row>
    <row r="87" spans="1:6" ht="15">
      <c r="A87" s="13" t="s">
        <v>497</v>
      </c>
      <c r="B87" s="5" t="s">
        <v>353</v>
      </c>
      <c r="C87" s="128"/>
      <c r="D87" s="128"/>
      <c r="E87" s="128"/>
      <c r="F87" s="128"/>
    </row>
    <row r="88" spans="1:6" ht="15">
      <c r="A88" s="15" t="s">
        <v>516</v>
      </c>
      <c r="B88" s="7" t="s">
        <v>355</v>
      </c>
      <c r="C88" s="129">
        <f>SUM(C83:C87)</f>
        <v>104212</v>
      </c>
      <c r="D88" s="129">
        <f>SUM(D83:D87)</f>
        <v>0</v>
      </c>
      <c r="E88" s="129">
        <f>SUM(E83:E87)</f>
        <v>0</v>
      </c>
      <c r="F88" s="129">
        <f>C88+D88+E88</f>
        <v>104212</v>
      </c>
    </row>
    <row r="89" spans="1:6" ht="15">
      <c r="A89" s="13" t="s">
        <v>356</v>
      </c>
      <c r="B89" s="5" t="s">
        <v>357</v>
      </c>
      <c r="C89" s="128"/>
      <c r="D89" s="128"/>
      <c r="E89" s="128"/>
      <c r="F89" s="128"/>
    </row>
    <row r="90" spans="1:6" ht="15">
      <c r="A90" s="13" t="s">
        <v>358</v>
      </c>
      <c r="B90" s="5" t="s">
        <v>359</v>
      </c>
      <c r="C90" s="128"/>
      <c r="D90" s="128"/>
      <c r="E90" s="128"/>
      <c r="F90" s="128"/>
    </row>
    <row r="91" spans="1:6" ht="15">
      <c r="A91" s="40" t="s">
        <v>360</v>
      </c>
      <c r="B91" s="5" t="s">
        <v>361</v>
      </c>
      <c r="C91" s="128"/>
      <c r="D91" s="128"/>
      <c r="E91" s="128"/>
      <c r="F91" s="128"/>
    </row>
    <row r="92" spans="1:6" ht="15">
      <c r="A92" s="40" t="s">
        <v>498</v>
      </c>
      <c r="B92" s="5" t="s">
        <v>362</v>
      </c>
      <c r="C92" s="128"/>
      <c r="D92" s="128"/>
      <c r="E92" s="128"/>
      <c r="F92" s="128"/>
    </row>
    <row r="93" spans="1:6" ht="15">
      <c r="A93" s="14" t="s">
        <v>517</v>
      </c>
      <c r="B93" s="7" t="s">
        <v>363</v>
      </c>
      <c r="C93" s="129">
        <f>SUM(C89:C92)</f>
        <v>0</v>
      </c>
      <c r="D93" s="129">
        <f>SUM(D89:D92)</f>
        <v>0</v>
      </c>
      <c r="E93" s="129">
        <f>SUM(E89:E92)</f>
        <v>0</v>
      </c>
      <c r="F93" s="129">
        <f>SUM(F89:F92)</f>
        <v>0</v>
      </c>
    </row>
    <row r="94" spans="1:6" ht="15">
      <c r="A94" s="15" t="s">
        <v>364</v>
      </c>
      <c r="B94" s="7" t="s">
        <v>365</v>
      </c>
      <c r="C94" s="128"/>
      <c r="D94" s="128"/>
      <c r="E94" s="128"/>
      <c r="F94" s="128"/>
    </row>
    <row r="95" spans="1:6" ht="15.75">
      <c r="A95" s="43" t="s">
        <v>518</v>
      </c>
      <c r="B95" s="44" t="s">
        <v>366</v>
      </c>
      <c r="C95" s="129">
        <f>C72+C77+C82+C88+C93+C94</f>
        <v>104212</v>
      </c>
      <c r="D95" s="129">
        <f>D72+D77+D82+D88+D93+D94</f>
        <v>0</v>
      </c>
      <c r="E95" s="129">
        <f>E72+E77+E82+E88+E93+E94</f>
        <v>0</v>
      </c>
      <c r="F95" s="129">
        <f>F72+F77+F82+F88+F93+F94</f>
        <v>104212</v>
      </c>
    </row>
    <row r="96" spans="1:6" ht="15.75">
      <c r="A96" s="48" t="s">
        <v>500</v>
      </c>
      <c r="B96" s="49"/>
      <c r="C96" s="129">
        <f>C66+C95</f>
        <v>104212</v>
      </c>
      <c r="D96" s="129">
        <f>D66+D95</f>
        <v>0</v>
      </c>
      <c r="E96" s="129">
        <f>E66+E95</f>
        <v>0</v>
      </c>
      <c r="F96" s="129">
        <f>F66+F95</f>
        <v>104212</v>
      </c>
    </row>
  </sheetData>
  <sheetProtection/>
  <mergeCells count="2">
    <mergeCell ref="A1:F1"/>
    <mergeCell ref="A2:F2"/>
  </mergeCells>
  <printOptions/>
  <pageMargins left="0" right="0" top="0" bottom="0" header="0.31496062992125984" footer="0.31496062992125984"/>
  <pageSetup horizontalDpi="200" verticalDpi="200" orientation="portrait" paperSize="9" scale="55" r:id="rId1"/>
  <headerFooter>
    <oddHeader>&amp;R&amp;"-,Félkövér"12. számú melléklet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2"/>
  <sheetViews>
    <sheetView zoomScalePageLayoutView="0" workbookViewId="0" topLeftCell="A124">
      <selection activeCell="A148" sqref="A148"/>
    </sheetView>
  </sheetViews>
  <sheetFormatPr defaultColWidth="9.140625" defaultRowHeight="15"/>
  <cols>
    <col min="1" max="1" width="101.28125" style="0" customWidth="1"/>
    <col min="2" max="2" width="10.28125" style="0" customWidth="1"/>
    <col min="3" max="3" width="15.8515625" style="0" customWidth="1"/>
    <col min="4" max="4" width="12.421875" style="0" customWidth="1"/>
    <col min="5" max="5" width="17.421875" style="0" customWidth="1"/>
  </cols>
  <sheetData>
    <row r="1" spans="1:4" ht="26.25" customHeight="1">
      <c r="A1" s="191" t="s">
        <v>709</v>
      </c>
      <c r="B1" s="195"/>
      <c r="C1" s="195"/>
      <c r="D1" s="195"/>
    </row>
    <row r="2" spans="1:4" ht="30" customHeight="1">
      <c r="A2" s="194" t="s">
        <v>2</v>
      </c>
      <c r="B2" s="192"/>
      <c r="C2" s="192"/>
      <c r="D2" s="192"/>
    </row>
    <row r="4" ht="15">
      <c r="A4" s="133" t="s">
        <v>697</v>
      </c>
    </row>
    <row r="5" spans="1:5" ht="48.75" customHeight="1">
      <c r="A5" s="2" t="s">
        <v>64</v>
      </c>
      <c r="B5" s="3" t="s">
        <v>65</v>
      </c>
      <c r="C5" s="162" t="s">
        <v>716</v>
      </c>
      <c r="D5" s="162" t="s">
        <v>714</v>
      </c>
      <c r="E5" s="162" t="s">
        <v>717</v>
      </c>
    </row>
    <row r="6" spans="1:5" ht="15">
      <c r="A6" s="34" t="s">
        <v>367</v>
      </c>
      <c r="B6" s="33" t="s">
        <v>91</v>
      </c>
      <c r="C6" s="45">
        <v>45710</v>
      </c>
      <c r="D6" s="45">
        <v>51464</v>
      </c>
      <c r="E6" s="45">
        <v>55320</v>
      </c>
    </row>
    <row r="7" spans="1:5" ht="15">
      <c r="A7" s="5" t="s">
        <v>368</v>
      </c>
      <c r="B7" s="33" t="s">
        <v>98</v>
      </c>
      <c r="C7" s="45">
        <v>1108</v>
      </c>
      <c r="D7" s="45"/>
      <c r="E7" s="45"/>
    </row>
    <row r="8" spans="1:5" ht="15">
      <c r="A8" s="56" t="s">
        <v>459</v>
      </c>
      <c r="B8" s="57" t="s">
        <v>99</v>
      </c>
      <c r="C8" s="120">
        <f>SUM(C6:C7)</f>
        <v>46818</v>
      </c>
      <c r="D8" s="120">
        <f>SUM(D6:D7)</f>
        <v>51464</v>
      </c>
      <c r="E8" s="120">
        <f>SUM(E6:E7)</f>
        <v>55320</v>
      </c>
    </row>
    <row r="9" spans="1:5" ht="15">
      <c r="A9" s="42" t="s">
        <v>430</v>
      </c>
      <c r="B9" s="57" t="s">
        <v>100</v>
      </c>
      <c r="C9" s="120">
        <v>11845</v>
      </c>
      <c r="D9" s="120">
        <v>13116</v>
      </c>
      <c r="E9" s="120">
        <v>15883</v>
      </c>
    </row>
    <row r="10" spans="1:5" ht="15">
      <c r="A10" s="5" t="s">
        <v>369</v>
      </c>
      <c r="B10" s="33" t="s">
        <v>107</v>
      </c>
      <c r="C10" s="45">
        <v>2499</v>
      </c>
      <c r="D10" s="45">
        <v>3606</v>
      </c>
      <c r="E10" s="45">
        <v>3870</v>
      </c>
    </row>
    <row r="11" spans="1:5" ht="15">
      <c r="A11" s="5" t="s">
        <v>460</v>
      </c>
      <c r="B11" s="33" t="s">
        <v>112</v>
      </c>
      <c r="C11" s="45">
        <v>6211</v>
      </c>
      <c r="D11" s="45">
        <v>5932</v>
      </c>
      <c r="E11" s="45">
        <v>7500</v>
      </c>
    </row>
    <row r="12" spans="1:5" ht="15">
      <c r="A12" s="5" t="s">
        <v>370</v>
      </c>
      <c r="B12" s="33" t="s">
        <v>124</v>
      </c>
      <c r="C12" s="45">
        <v>9700</v>
      </c>
      <c r="D12" s="45">
        <v>7016</v>
      </c>
      <c r="E12" s="45">
        <v>9950</v>
      </c>
    </row>
    <row r="13" spans="1:5" ht="15">
      <c r="A13" s="5" t="s">
        <v>371</v>
      </c>
      <c r="B13" s="33" t="s">
        <v>129</v>
      </c>
      <c r="C13" s="45">
        <v>446</v>
      </c>
      <c r="D13" s="45">
        <v>451</v>
      </c>
      <c r="E13" s="45">
        <v>550</v>
      </c>
    </row>
    <row r="14" spans="1:5" ht="15">
      <c r="A14" s="5" t="s">
        <v>372</v>
      </c>
      <c r="B14" s="33" t="s">
        <v>138</v>
      </c>
      <c r="C14" s="45">
        <v>3464</v>
      </c>
      <c r="D14" s="45">
        <v>5685</v>
      </c>
      <c r="E14" s="45">
        <v>9689</v>
      </c>
    </row>
    <row r="15" spans="1:5" ht="15">
      <c r="A15" s="42" t="s">
        <v>373</v>
      </c>
      <c r="B15" s="57" t="s">
        <v>139</v>
      </c>
      <c r="C15" s="120">
        <f>SUM(C10:C14)</f>
        <v>22320</v>
      </c>
      <c r="D15" s="120">
        <f>SUM(D10:D14)</f>
        <v>22690</v>
      </c>
      <c r="E15" s="120">
        <f>SUM(E10:E14)</f>
        <v>31559</v>
      </c>
    </row>
    <row r="16" spans="1:5" ht="15">
      <c r="A16" s="13" t="s">
        <v>140</v>
      </c>
      <c r="B16" s="33" t="s">
        <v>141</v>
      </c>
      <c r="C16" s="45"/>
      <c r="D16" s="45"/>
      <c r="E16" s="45"/>
    </row>
    <row r="17" spans="1:5" ht="15">
      <c r="A17" s="13" t="s">
        <v>374</v>
      </c>
      <c r="B17" s="33" t="s">
        <v>142</v>
      </c>
      <c r="C17" s="45"/>
      <c r="D17" s="45"/>
      <c r="E17" s="45"/>
    </row>
    <row r="18" spans="1:5" ht="15">
      <c r="A18" s="17" t="s">
        <v>436</v>
      </c>
      <c r="B18" s="33" t="s">
        <v>143</v>
      </c>
      <c r="C18" s="45"/>
      <c r="D18" s="45"/>
      <c r="E18" s="45"/>
    </row>
    <row r="19" spans="1:5" ht="15">
      <c r="A19" s="17" t="s">
        <v>437</v>
      </c>
      <c r="B19" s="33" t="s">
        <v>144</v>
      </c>
      <c r="C19" s="45">
        <v>1598</v>
      </c>
      <c r="D19" s="45"/>
      <c r="E19" s="45"/>
    </row>
    <row r="20" spans="1:5" ht="15">
      <c r="A20" s="17" t="s">
        <v>438</v>
      </c>
      <c r="B20" s="33" t="s">
        <v>145</v>
      </c>
      <c r="C20" s="45">
        <v>6928</v>
      </c>
      <c r="D20" s="45">
        <v>3776</v>
      </c>
      <c r="E20" s="45">
        <v>895</v>
      </c>
    </row>
    <row r="21" spans="1:5" ht="15">
      <c r="A21" s="13" t="s">
        <v>439</v>
      </c>
      <c r="B21" s="33" t="s">
        <v>146</v>
      </c>
      <c r="C21" s="45"/>
      <c r="D21" s="45"/>
      <c r="E21" s="45"/>
    </row>
    <row r="22" spans="1:5" ht="15">
      <c r="A22" s="13" t="s">
        <v>440</v>
      </c>
      <c r="B22" s="33" t="s">
        <v>147</v>
      </c>
      <c r="C22" s="45"/>
      <c r="D22" s="45">
        <v>250</v>
      </c>
      <c r="E22" s="45"/>
    </row>
    <row r="23" spans="1:5" ht="15">
      <c r="A23" s="13" t="s">
        <v>441</v>
      </c>
      <c r="B23" s="33" t="s">
        <v>148</v>
      </c>
      <c r="C23" s="45">
        <v>3697</v>
      </c>
      <c r="D23" s="45">
        <v>4559</v>
      </c>
      <c r="E23" s="45">
        <v>555</v>
      </c>
    </row>
    <row r="24" spans="1:5" ht="15">
      <c r="A24" s="54" t="s">
        <v>403</v>
      </c>
      <c r="B24" s="57" t="s">
        <v>149</v>
      </c>
      <c r="C24" s="120">
        <f>SUM(C16:C23)</f>
        <v>12223</v>
      </c>
      <c r="D24" s="120">
        <f>SUM(D16:D23)</f>
        <v>8585</v>
      </c>
      <c r="E24" s="120">
        <f>SUM(E16:E23)</f>
        <v>1450</v>
      </c>
    </row>
    <row r="25" spans="1:5" ht="15">
      <c r="A25" s="12" t="s">
        <v>442</v>
      </c>
      <c r="B25" s="33" t="s">
        <v>150</v>
      </c>
      <c r="C25" s="45"/>
      <c r="D25" s="45"/>
      <c r="E25" s="45"/>
    </row>
    <row r="26" spans="1:5" ht="15">
      <c r="A26" s="12" t="s">
        <v>151</v>
      </c>
      <c r="B26" s="33" t="s">
        <v>152</v>
      </c>
      <c r="C26" s="45"/>
      <c r="D26" s="45"/>
      <c r="E26" s="45"/>
    </row>
    <row r="27" spans="1:5" ht="15">
      <c r="A27" s="12" t="s">
        <v>153</v>
      </c>
      <c r="B27" s="33" t="s">
        <v>154</v>
      </c>
      <c r="C27" s="45"/>
      <c r="D27" s="45"/>
      <c r="E27" s="45"/>
    </row>
    <row r="28" spans="1:5" ht="15">
      <c r="A28" s="12" t="s">
        <v>404</v>
      </c>
      <c r="B28" s="33" t="s">
        <v>155</v>
      </c>
      <c r="C28" s="45"/>
      <c r="D28" s="45"/>
      <c r="E28" s="45"/>
    </row>
    <row r="29" spans="1:5" ht="15">
      <c r="A29" s="12" t="s">
        <v>443</v>
      </c>
      <c r="B29" s="33" t="s">
        <v>156</v>
      </c>
      <c r="C29" s="45"/>
      <c r="D29" s="45"/>
      <c r="E29" s="45"/>
    </row>
    <row r="30" spans="1:5" ht="15">
      <c r="A30" s="12" t="s">
        <v>406</v>
      </c>
      <c r="B30" s="33" t="s">
        <v>157</v>
      </c>
      <c r="C30" s="45"/>
      <c r="D30" s="45">
        <v>2002</v>
      </c>
      <c r="E30" s="45"/>
    </row>
    <row r="31" spans="1:5" ht="15">
      <c r="A31" s="12" t="s">
        <v>444</v>
      </c>
      <c r="B31" s="33" t="s">
        <v>158</v>
      </c>
      <c r="C31" s="45"/>
      <c r="D31" s="45"/>
      <c r="E31" s="45"/>
    </row>
    <row r="32" spans="1:5" ht="15">
      <c r="A32" s="12" t="s">
        <v>445</v>
      </c>
      <c r="B32" s="33" t="s">
        <v>159</v>
      </c>
      <c r="C32" s="45"/>
      <c r="D32" s="45"/>
      <c r="E32" s="45"/>
    </row>
    <row r="33" spans="1:5" ht="15">
      <c r="A33" s="12" t="s">
        <v>160</v>
      </c>
      <c r="B33" s="33" t="s">
        <v>161</v>
      </c>
      <c r="C33" s="45"/>
      <c r="D33" s="45"/>
      <c r="E33" s="45"/>
    </row>
    <row r="34" spans="1:5" ht="15">
      <c r="A34" s="21" t="s">
        <v>162</v>
      </c>
      <c r="B34" s="33" t="s">
        <v>163</v>
      </c>
      <c r="C34" s="45"/>
      <c r="D34" s="45"/>
      <c r="E34" s="45"/>
    </row>
    <row r="35" spans="1:5" ht="15">
      <c r="A35" s="12" t="s">
        <v>446</v>
      </c>
      <c r="B35" s="33" t="s">
        <v>164</v>
      </c>
      <c r="C35" s="45"/>
      <c r="D35" s="45"/>
      <c r="E35" s="45"/>
    </row>
    <row r="36" spans="1:5" ht="15">
      <c r="A36" s="21" t="s">
        <v>633</v>
      </c>
      <c r="B36" s="33" t="s">
        <v>165</v>
      </c>
      <c r="C36" s="45"/>
      <c r="D36" s="45"/>
      <c r="E36" s="45"/>
    </row>
    <row r="37" spans="1:5" ht="15">
      <c r="A37" s="21" t="s">
        <v>634</v>
      </c>
      <c r="B37" s="33" t="s">
        <v>165</v>
      </c>
      <c r="C37" s="45"/>
      <c r="D37" s="45"/>
      <c r="E37" s="45"/>
    </row>
    <row r="38" spans="1:5" ht="15">
      <c r="A38" s="54" t="s">
        <v>409</v>
      </c>
      <c r="B38" s="57" t="s">
        <v>166</v>
      </c>
      <c r="C38" s="120">
        <f>SUM(C25:C37)</f>
        <v>0</v>
      </c>
      <c r="D38" s="120">
        <f>SUM(D25:D37)</f>
        <v>2002</v>
      </c>
      <c r="E38" s="120">
        <f>SUM(E25:E37)</f>
        <v>0</v>
      </c>
    </row>
    <row r="39" spans="1:5" ht="15.75">
      <c r="A39" s="66" t="s">
        <v>579</v>
      </c>
      <c r="B39" s="111"/>
      <c r="C39" s="45"/>
      <c r="D39" s="45"/>
      <c r="E39" s="45"/>
    </row>
    <row r="40" spans="1:5" ht="15">
      <c r="A40" s="37" t="s">
        <v>167</v>
      </c>
      <c r="B40" s="33" t="s">
        <v>168</v>
      </c>
      <c r="C40" s="45"/>
      <c r="D40" s="45"/>
      <c r="E40" s="45"/>
    </row>
    <row r="41" spans="1:5" ht="15">
      <c r="A41" s="37" t="s">
        <v>447</v>
      </c>
      <c r="B41" s="33" t="s">
        <v>169</v>
      </c>
      <c r="C41" s="45"/>
      <c r="D41" s="45"/>
      <c r="E41" s="45"/>
    </row>
    <row r="42" spans="1:5" ht="15">
      <c r="A42" s="37" t="s">
        <v>170</v>
      </c>
      <c r="B42" s="33" t="s">
        <v>171</v>
      </c>
      <c r="C42" s="45"/>
      <c r="D42" s="45"/>
      <c r="E42" s="45"/>
    </row>
    <row r="43" spans="1:5" ht="15">
      <c r="A43" s="37" t="s">
        <v>172</v>
      </c>
      <c r="B43" s="33" t="s">
        <v>173</v>
      </c>
      <c r="C43" s="45"/>
      <c r="D43" s="45"/>
      <c r="E43" s="45"/>
    </row>
    <row r="44" spans="1:5" ht="15">
      <c r="A44" s="6" t="s">
        <v>174</v>
      </c>
      <c r="B44" s="33" t="s">
        <v>175</v>
      </c>
      <c r="C44" s="45"/>
      <c r="D44" s="45"/>
      <c r="E44" s="45"/>
    </row>
    <row r="45" spans="1:5" ht="15">
      <c r="A45" s="6" t="s">
        <v>176</v>
      </c>
      <c r="B45" s="33" t="s">
        <v>177</v>
      </c>
      <c r="C45" s="45"/>
      <c r="D45" s="45"/>
      <c r="E45" s="45"/>
    </row>
    <row r="46" spans="1:5" ht="15">
      <c r="A46" s="6" t="s">
        <v>178</v>
      </c>
      <c r="B46" s="33" t="s">
        <v>179</v>
      </c>
      <c r="C46" s="45"/>
      <c r="D46" s="45"/>
      <c r="E46" s="45"/>
    </row>
    <row r="47" spans="1:5" ht="15">
      <c r="A47" s="55" t="s">
        <v>411</v>
      </c>
      <c r="B47" s="57" t="s">
        <v>180</v>
      </c>
      <c r="C47" s="120">
        <f>SUM(C40:C46)</f>
        <v>0</v>
      </c>
      <c r="D47" s="120">
        <f>SUM(D40:D46)</f>
        <v>0</v>
      </c>
      <c r="E47" s="120">
        <f>SUM(E40:E46)</f>
        <v>0</v>
      </c>
    </row>
    <row r="48" spans="1:5" ht="15">
      <c r="A48" s="13" t="s">
        <v>181</v>
      </c>
      <c r="B48" s="33" t="s">
        <v>182</v>
      </c>
      <c r="C48" s="45"/>
      <c r="D48" s="45"/>
      <c r="E48" s="45"/>
    </row>
    <row r="49" spans="1:5" ht="15">
      <c r="A49" s="13" t="s">
        <v>183</v>
      </c>
      <c r="B49" s="33" t="s">
        <v>184</v>
      </c>
      <c r="C49" s="45"/>
      <c r="D49" s="45"/>
      <c r="E49" s="45"/>
    </row>
    <row r="50" spans="1:5" ht="15">
      <c r="A50" s="13" t="s">
        <v>185</v>
      </c>
      <c r="B50" s="33" t="s">
        <v>186</v>
      </c>
      <c r="C50" s="45"/>
      <c r="D50" s="45"/>
      <c r="E50" s="45"/>
    </row>
    <row r="51" spans="1:5" ht="15">
      <c r="A51" s="13" t="s">
        <v>187</v>
      </c>
      <c r="B51" s="33" t="s">
        <v>188</v>
      </c>
      <c r="C51" s="45"/>
      <c r="D51" s="45"/>
      <c r="E51" s="45"/>
    </row>
    <row r="52" spans="1:5" ht="15">
      <c r="A52" s="54" t="s">
        <v>412</v>
      </c>
      <c r="B52" s="57" t="s">
        <v>189</v>
      </c>
      <c r="C52" s="120">
        <f>SUM(C48:C51)</f>
        <v>0</v>
      </c>
      <c r="D52" s="120">
        <f>SUM(D48:D51)</f>
        <v>0</v>
      </c>
      <c r="E52" s="120">
        <f>SUM(E48:E51)</f>
        <v>0</v>
      </c>
    </row>
    <row r="53" spans="1:5" ht="15">
      <c r="A53" s="13" t="s">
        <v>190</v>
      </c>
      <c r="B53" s="33" t="s">
        <v>191</v>
      </c>
      <c r="C53" s="45"/>
      <c r="D53" s="45"/>
      <c r="E53" s="45"/>
    </row>
    <row r="54" spans="1:5" ht="15">
      <c r="A54" s="13" t="s">
        <v>448</v>
      </c>
      <c r="B54" s="33" t="s">
        <v>192</v>
      </c>
      <c r="C54" s="45"/>
      <c r="D54" s="45"/>
      <c r="E54" s="45"/>
    </row>
    <row r="55" spans="1:5" ht="15">
      <c r="A55" s="13" t="s">
        <v>449</v>
      </c>
      <c r="B55" s="33" t="s">
        <v>193</v>
      </c>
      <c r="C55" s="45"/>
      <c r="D55" s="45"/>
      <c r="E55" s="45"/>
    </row>
    <row r="56" spans="1:5" ht="15">
      <c r="A56" s="13" t="s">
        <v>450</v>
      </c>
      <c r="B56" s="33" t="s">
        <v>194</v>
      </c>
      <c r="C56" s="45"/>
      <c r="D56" s="45"/>
      <c r="E56" s="45"/>
    </row>
    <row r="57" spans="1:5" ht="15">
      <c r="A57" s="13" t="s">
        <v>451</v>
      </c>
      <c r="B57" s="33" t="s">
        <v>195</v>
      </c>
      <c r="C57" s="45"/>
      <c r="D57" s="45"/>
      <c r="E57" s="45"/>
    </row>
    <row r="58" spans="1:5" ht="15">
      <c r="A58" s="13" t="s">
        <v>452</v>
      </c>
      <c r="B58" s="33" t="s">
        <v>196</v>
      </c>
      <c r="C58" s="45"/>
      <c r="D58" s="45"/>
      <c r="E58" s="45"/>
    </row>
    <row r="59" spans="1:5" ht="15">
      <c r="A59" s="13" t="s">
        <v>197</v>
      </c>
      <c r="B59" s="33" t="s">
        <v>198</v>
      </c>
      <c r="C59" s="45"/>
      <c r="D59" s="45"/>
      <c r="E59" s="45"/>
    </row>
    <row r="60" spans="1:5" ht="15">
      <c r="A60" s="13" t="s">
        <v>453</v>
      </c>
      <c r="B60" s="33" t="s">
        <v>199</v>
      </c>
      <c r="C60" s="45"/>
      <c r="D60" s="45"/>
      <c r="E60" s="45"/>
    </row>
    <row r="61" spans="1:5" ht="15">
      <c r="A61" s="54" t="s">
        <v>413</v>
      </c>
      <c r="B61" s="57" t="s">
        <v>200</v>
      </c>
      <c r="C61" s="120">
        <f>SUM(C53:C60)</f>
        <v>0</v>
      </c>
      <c r="D61" s="120">
        <f>SUM(D53:D60)</f>
        <v>0</v>
      </c>
      <c r="E61" s="120">
        <f>SUM(E53:E60)</f>
        <v>0</v>
      </c>
    </row>
    <row r="62" spans="1:5" ht="15.75">
      <c r="A62" s="66" t="s">
        <v>578</v>
      </c>
      <c r="B62" s="111"/>
      <c r="C62" s="45"/>
      <c r="D62" s="45"/>
      <c r="E62" s="45"/>
    </row>
    <row r="63" spans="1:5" ht="15.75">
      <c r="A63" s="38" t="s">
        <v>461</v>
      </c>
      <c r="B63" s="39" t="s">
        <v>201</v>
      </c>
      <c r="C63" s="120">
        <f>C8+C9+C15+C24+C38+C47+C52+C61</f>
        <v>93206</v>
      </c>
      <c r="D63" s="120">
        <f>D8+D9+D15+D24+D38+D47+D52+D61</f>
        <v>97857</v>
      </c>
      <c r="E63" s="120">
        <f>E8+E9+E15+E24+E38+E47+E52+E61</f>
        <v>104212</v>
      </c>
    </row>
    <row r="64" spans="1:5" ht="15">
      <c r="A64" s="15" t="s">
        <v>418</v>
      </c>
      <c r="B64" s="7" t="s">
        <v>209</v>
      </c>
      <c r="C64" s="15"/>
      <c r="D64" s="15"/>
      <c r="E64" s="15"/>
    </row>
    <row r="65" spans="1:5" ht="15">
      <c r="A65" s="14" t="s">
        <v>421</v>
      </c>
      <c r="B65" s="7" t="s">
        <v>217</v>
      </c>
      <c r="C65" s="14"/>
      <c r="D65" s="14"/>
      <c r="E65" s="14"/>
    </row>
    <row r="66" spans="1:5" ht="15">
      <c r="A66" s="40" t="s">
        <v>218</v>
      </c>
      <c r="B66" s="5" t="s">
        <v>219</v>
      </c>
      <c r="C66" s="40"/>
      <c r="D66" s="40"/>
      <c r="E66" s="40"/>
    </row>
    <row r="67" spans="1:5" ht="15">
      <c r="A67" s="40" t="s">
        <v>220</v>
      </c>
      <c r="B67" s="5" t="s">
        <v>221</v>
      </c>
      <c r="C67" s="40"/>
      <c r="D67" s="40"/>
      <c r="E67" s="40"/>
    </row>
    <row r="68" spans="1:5" ht="15">
      <c r="A68" s="14" t="s">
        <v>222</v>
      </c>
      <c r="B68" s="7" t="s">
        <v>223</v>
      </c>
      <c r="C68" s="40"/>
      <c r="D68" s="40"/>
      <c r="E68" s="40"/>
    </row>
    <row r="69" spans="1:5" ht="15">
      <c r="A69" s="40" t="s">
        <v>224</v>
      </c>
      <c r="B69" s="5" t="s">
        <v>225</v>
      </c>
      <c r="C69" s="40"/>
      <c r="D69" s="40"/>
      <c r="E69" s="40"/>
    </row>
    <row r="70" spans="1:5" ht="15">
      <c r="A70" s="40" t="s">
        <v>226</v>
      </c>
      <c r="B70" s="5" t="s">
        <v>227</v>
      </c>
      <c r="C70" s="40"/>
      <c r="D70" s="40"/>
      <c r="E70" s="40"/>
    </row>
    <row r="71" spans="1:5" ht="15">
      <c r="A71" s="40" t="s">
        <v>228</v>
      </c>
      <c r="B71" s="5" t="s">
        <v>229</v>
      </c>
      <c r="C71" s="40"/>
      <c r="D71" s="40"/>
      <c r="E71" s="40"/>
    </row>
    <row r="72" spans="1:5" ht="15">
      <c r="A72" s="41" t="s">
        <v>422</v>
      </c>
      <c r="B72" s="42" t="s">
        <v>230</v>
      </c>
      <c r="C72" s="14"/>
      <c r="D72" s="14"/>
      <c r="E72" s="14"/>
    </row>
    <row r="73" spans="1:5" ht="15">
      <c r="A73" s="40" t="s">
        <v>231</v>
      </c>
      <c r="B73" s="5" t="s">
        <v>232</v>
      </c>
      <c r="C73" s="40"/>
      <c r="D73" s="40"/>
      <c r="E73" s="40"/>
    </row>
    <row r="74" spans="1:5" ht="15">
      <c r="A74" s="13" t="s">
        <v>233</v>
      </c>
      <c r="B74" s="5" t="s">
        <v>234</v>
      </c>
      <c r="C74" s="13"/>
      <c r="D74" s="13"/>
      <c r="E74" s="13"/>
    </row>
    <row r="75" spans="1:5" ht="15">
      <c r="A75" s="40" t="s">
        <v>458</v>
      </c>
      <c r="B75" s="5" t="s">
        <v>235</v>
      </c>
      <c r="C75" s="40"/>
      <c r="D75" s="40"/>
      <c r="E75" s="40"/>
    </row>
    <row r="76" spans="1:5" ht="15">
      <c r="A76" s="40" t="s">
        <v>427</v>
      </c>
      <c r="B76" s="5" t="s">
        <v>236</v>
      </c>
      <c r="C76" s="40"/>
      <c r="D76" s="40"/>
      <c r="E76" s="40"/>
    </row>
    <row r="77" spans="1:5" ht="15">
      <c r="A77" s="41" t="s">
        <v>428</v>
      </c>
      <c r="B77" s="42" t="s">
        <v>240</v>
      </c>
      <c r="C77" s="14"/>
      <c r="D77" s="14"/>
      <c r="E77" s="14"/>
    </row>
    <row r="78" spans="1:5" ht="15">
      <c r="A78" s="13" t="s">
        <v>241</v>
      </c>
      <c r="B78" s="5" t="s">
        <v>242</v>
      </c>
      <c r="C78" s="13"/>
      <c r="D78" s="13"/>
      <c r="E78" s="13"/>
    </row>
    <row r="79" spans="1:5" ht="15.75">
      <c r="A79" s="43" t="s">
        <v>462</v>
      </c>
      <c r="B79" s="44" t="s">
        <v>243</v>
      </c>
      <c r="C79" s="14"/>
      <c r="D79" s="14"/>
      <c r="E79" s="14"/>
    </row>
    <row r="80" spans="1:5" ht="15.75">
      <c r="A80" s="48" t="s">
        <v>499</v>
      </c>
      <c r="B80" s="49"/>
      <c r="C80" s="120">
        <f>C63+C79</f>
        <v>93206</v>
      </c>
      <c r="D80" s="120">
        <f>D63+D79</f>
        <v>97857</v>
      </c>
      <c r="E80" s="120">
        <f>E63+E79</f>
        <v>104212</v>
      </c>
    </row>
    <row r="81" spans="1:5" ht="49.5" customHeight="1">
      <c r="A81" s="2" t="s">
        <v>64</v>
      </c>
      <c r="B81" s="3" t="s">
        <v>24</v>
      </c>
      <c r="C81" s="162" t="s">
        <v>716</v>
      </c>
      <c r="D81" s="162" t="s">
        <v>714</v>
      </c>
      <c r="E81" s="162" t="s">
        <v>717</v>
      </c>
    </row>
    <row r="82" spans="1:5" ht="15">
      <c r="A82" s="5" t="s">
        <v>502</v>
      </c>
      <c r="B82" s="6" t="s">
        <v>256</v>
      </c>
      <c r="C82" s="128"/>
      <c r="D82" s="128"/>
      <c r="E82" s="128"/>
    </row>
    <row r="83" spans="1:5" ht="15">
      <c r="A83" s="5" t="s">
        <v>257</v>
      </c>
      <c r="B83" s="6" t="s">
        <v>258</v>
      </c>
      <c r="C83" s="128"/>
      <c r="D83" s="128"/>
      <c r="E83" s="128"/>
    </row>
    <row r="84" spans="1:5" ht="15">
      <c r="A84" s="5" t="s">
        <v>259</v>
      </c>
      <c r="B84" s="6" t="s">
        <v>260</v>
      </c>
      <c r="C84" s="128"/>
      <c r="D84" s="128"/>
      <c r="E84" s="128"/>
    </row>
    <row r="85" spans="1:5" ht="15">
      <c r="A85" s="5" t="s">
        <v>463</v>
      </c>
      <c r="B85" s="6" t="s">
        <v>261</v>
      </c>
      <c r="C85" s="128"/>
      <c r="D85" s="128"/>
      <c r="E85" s="128"/>
    </row>
    <row r="86" spans="1:5" ht="15">
      <c r="A86" s="5" t="s">
        <v>464</v>
      </c>
      <c r="B86" s="6" t="s">
        <v>262</v>
      </c>
      <c r="C86" s="128"/>
      <c r="D86" s="128"/>
      <c r="E86" s="128"/>
    </row>
    <row r="87" spans="1:5" ht="15">
      <c r="A87" s="5" t="s">
        <v>465</v>
      </c>
      <c r="B87" s="6" t="s">
        <v>263</v>
      </c>
      <c r="C87" s="128"/>
      <c r="D87" s="128">
        <v>957</v>
      </c>
      <c r="E87" s="128"/>
    </row>
    <row r="88" spans="1:5" ht="15">
      <c r="A88" s="42" t="s">
        <v>503</v>
      </c>
      <c r="B88" s="55" t="s">
        <v>264</v>
      </c>
      <c r="C88" s="128"/>
      <c r="D88" s="129">
        <f>D87</f>
        <v>957</v>
      </c>
      <c r="E88" s="128"/>
    </row>
    <row r="89" spans="1:5" ht="15">
      <c r="A89" s="5" t="s">
        <v>505</v>
      </c>
      <c r="B89" s="6" t="s">
        <v>275</v>
      </c>
      <c r="C89" s="128"/>
      <c r="D89" s="128"/>
      <c r="E89" s="128"/>
    </row>
    <row r="90" spans="1:5" ht="15">
      <c r="A90" s="5" t="s">
        <v>471</v>
      </c>
      <c r="B90" s="6" t="s">
        <v>276</v>
      </c>
      <c r="C90" s="128"/>
      <c r="D90" s="128"/>
      <c r="E90" s="128"/>
    </row>
    <row r="91" spans="1:5" ht="15">
      <c r="A91" s="5" t="s">
        <v>472</v>
      </c>
      <c r="B91" s="6" t="s">
        <v>277</v>
      </c>
      <c r="C91" s="128"/>
      <c r="D91" s="128"/>
      <c r="E91" s="128"/>
    </row>
    <row r="92" spans="1:5" ht="15">
      <c r="A92" s="5" t="s">
        <v>473</v>
      </c>
      <c r="B92" s="6" t="s">
        <v>278</v>
      </c>
      <c r="C92" s="128"/>
      <c r="D92" s="128"/>
      <c r="E92" s="128"/>
    </row>
    <row r="93" spans="1:5" ht="15">
      <c r="A93" s="5" t="s">
        <v>506</v>
      </c>
      <c r="B93" s="6" t="s">
        <v>293</v>
      </c>
      <c r="C93" s="128"/>
      <c r="D93" s="128"/>
      <c r="E93" s="128"/>
    </row>
    <row r="94" spans="1:5" ht="15">
      <c r="A94" s="5" t="s">
        <v>478</v>
      </c>
      <c r="B94" s="6" t="s">
        <v>294</v>
      </c>
      <c r="C94" s="128">
        <v>708</v>
      </c>
      <c r="D94" s="128">
        <v>951</v>
      </c>
      <c r="E94" s="128"/>
    </row>
    <row r="95" spans="1:5" ht="15">
      <c r="A95" s="42" t="s">
        <v>507</v>
      </c>
      <c r="B95" s="55" t="s">
        <v>295</v>
      </c>
      <c r="C95" s="129">
        <f>SUM(C89:C94)</f>
        <v>708</v>
      </c>
      <c r="D95" s="129">
        <f>SUM(D89:D94)</f>
        <v>951</v>
      </c>
      <c r="E95" s="129"/>
    </row>
    <row r="96" spans="1:5" ht="15">
      <c r="A96" s="13" t="s">
        <v>296</v>
      </c>
      <c r="B96" s="6" t="s">
        <v>297</v>
      </c>
      <c r="C96" s="128"/>
      <c r="D96" s="128"/>
      <c r="E96" s="128"/>
    </row>
    <row r="97" spans="1:5" ht="15">
      <c r="A97" s="13" t="s">
        <v>479</v>
      </c>
      <c r="B97" s="6" t="s">
        <v>298</v>
      </c>
      <c r="C97" s="128"/>
      <c r="D97" s="128"/>
      <c r="E97" s="128"/>
    </row>
    <row r="98" spans="1:5" ht="15">
      <c r="A98" s="13" t="s">
        <v>480</v>
      </c>
      <c r="B98" s="6" t="s">
        <v>299</v>
      </c>
      <c r="C98" s="128"/>
      <c r="D98" s="128">
        <v>7</v>
      </c>
      <c r="E98" s="128"/>
    </row>
    <row r="99" spans="1:5" ht="15">
      <c r="A99" s="13" t="s">
        <v>481</v>
      </c>
      <c r="B99" s="6" t="s">
        <v>300</v>
      </c>
      <c r="C99" s="128"/>
      <c r="D99" s="128"/>
      <c r="E99" s="128"/>
    </row>
    <row r="100" spans="1:5" ht="15">
      <c r="A100" s="13" t="s">
        <v>301</v>
      </c>
      <c r="B100" s="6" t="s">
        <v>302</v>
      </c>
      <c r="C100" s="128"/>
      <c r="D100" s="128"/>
      <c r="E100" s="128"/>
    </row>
    <row r="101" spans="1:5" ht="15">
      <c r="A101" s="13" t="s">
        <v>303</v>
      </c>
      <c r="B101" s="6" t="s">
        <v>304</v>
      </c>
      <c r="C101" s="128"/>
      <c r="D101" s="128">
        <v>5</v>
      </c>
      <c r="E101" s="128"/>
    </row>
    <row r="102" spans="1:5" ht="15">
      <c r="A102" s="13" t="s">
        <v>305</v>
      </c>
      <c r="B102" s="6" t="s">
        <v>306</v>
      </c>
      <c r="C102" s="128"/>
      <c r="D102" s="128"/>
      <c r="E102" s="128"/>
    </row>
    <row r="103" spans="1:5" ht="15">
      <c r="A103" s="13" t="s">
        <v>482</v>
      </c>
      <c r="B103" s="6" t="s">
        <v>307</v>
      </c>
      <c r="C103" s="128">
        <v>2</v>
      </c>
      <c r="D103" s="128"/>
      <c r="E103" s="128"/>
    </row>
    <row r="104" spans="1:5" ht="15">
      <c r="A104" s="13" t="s">
        <v>483</v>
      </c>
      <c r="B104" s="6" t="s">
        <v>308</v>
      </c>
      <c r="C104" s="128"/>
      <c r="D104" s="128"/>
      <c r="E104" s="128"/>
    </row>
    <row r="105" spans="1:5" ht="15">
      <c r="A105" s="13" t="s">
        <v>484</v>
      </c>
      <c r="B105" s="6" t="s">
        <v>309</v>
      </c>
      <c r="C105" s="128"/>
      <c r="D105" s="128">
        <v>55</v>
      </c>
      <c r="E105" s="128"/>
    </row>
    <row r="106" spans="1:5" ht="15">
      <c r="A106" s="54" t="s">
        <v>508</v>
      </c>
      <c r="B106" s="55" t="s">
        <v>310</v>
      </c>
      <c r="C106" s="129">
        <f>SUM(C96:C105)</f>
        <v>2</v>
      </c>
      <c r="D106" s="129">
        <f>SUM(D96:D105)</f>
        <v>67</v>
      </c>
      <c r="E106" s="129"/>
    </row>
    <row r="107" spans="1:5" ht="15">
      <c r="A107" s="13" t="s">
        <v>319</v>
      </c>
      <c r="B107" s="6" t="s">
        <v>320</v>
      </c>
      <c r="C107" s="128"/>
      <c r="D107" s="128"/>
      <c r="E107" s="128"/>
    </row>
    <row r="108" spans="1:5" ht="15">
      <c r="A108" s="5" t="s">
        <v>488</v>
      </c>
      <c r="B108" s="6" t="s">
        <v>321</v>
      </c>
      <c r="C108" s="128"/>
      <c r="D108" s="128"/>
      <c r="E108" s="128"/>
    </row>
    <row r="109" spans="1:5" ht="15">
      <c r="A109" s="13" t="s">
        <v>489</v>
      </c>
      <c r="B109" s="6" t="s">
        <v>322</v>
      </c>
      <c r="C109" s="128">
        <v>9508</v>
      </c>
      <c r="D109" s="128">
        <v>10</v>
      </c>
      <c r="E109" s="128"/>
    </row>
    <row r="110" spans="1:5" ht="15">
      <c r="A110" s="42" t="s">
        <v>510</v>
      </c>
      <c r="B110" s="55" t="s">
        <v>323</v>
      </c>
      <c r="C110" s="129">
        <f>SUM(C107:C109)</f>
        <v>9508</v>
      </c>
      <c r="D110" s="129">
        <f>SUM(D107:D109)</f>
        <v>10</v>
      </c>
      <c r="E110" s="129"/>
    </row>
    <row r="111" spans="1:5" ht="15.75">
      <c r="A111" s="66" t="s">
        <v>579</v>
      </c>
      <c r="B111" s="71"/>
      <c r="C111" s="128"/>
      <c r="D111" s="128"/>
      <c r="E111" s="128"/>
    </row>
    <row r="112" spans="1:5" ht="15">
      <c r="A112" s="5" t="s">
        <v>265</v>
      </c>
      <c r="B112" s="6" t="s">
        <v>266</v>
      </c>
      <c r="C112" s="128"/>
      <c r="D112" s="128"/>
      <c r="E112" s="128"/>
    </row>
    <row r="113" spans="1:5" ht="15">
      <c r="A113" s="5" t="s">
        <v>267</v>
      </c>
      <c r="B113" s="6" t="s">
        <v>268</v>
      </c>
      <c r="C113" s="128"/>
      <c r="D113" s="128"/>
      <c r="E113" s="128"/>
    </row>
    <row r="114" spans="1:5" ht="15">
      <c r="A114" s="5" t="s">
        <v>466</v>
      </c>
      <c r="B114" s="6" t="s">
        <v>269</v>
      </c>
      <c r="C114" s="128"/>
      <c r="D114" s="128"/>
      <c r="E114" s="128"/>
    </row>
    <row r="115" spans="1:5" ht="15">
      <c r="A115" s="5" t="s">
        <v>467</v>
      </c>
      <c r="B115" s="6" t="s">
        <v>270</v>
      </c>
      <c r="C115" s="128"/>
      <c r="D115" s="128"/>
      <c r="E115" s="128"/>
    </row>
    <row r="116" spans="1:5" ht="15">
      <c r="A116" s="5" t="s">
        <v>468</v>
      </c>
      <c r="B116" s="6" t="s">
        <v>271</v>
      </c>
      <c r="C116" s="128"/>
      <c r="D116" s="128"/>
      <c r="E116" s="128"/>
    </row>
    <row r="117" spans="1:5" ht="15">
      <c r="A117" s="42" t="s">
        <v>504</v>
      </c>
      <c r="B117" s="55" t="s">
        <v>272</v>
      </c>
      <c r="C117" s="128"/>
      <c r="D117" s="128"/>
      <c r="E117" s="128"/>
    </row>
    <row r="118" spans="1:5" ht="15">
      <c r="A118" s="13" t="s">
        <v>485</v>
      </c>
      <c r="B118" s="6" t="s">
        <v>311</v>
      </c>
      <c r="C118" s="128"/>
      <c r="D118" s="128"/>
      <c r="E118" s="128"/>
    </row>
    <row r="119" spans="1:5" ht="15">
      <c r="A119" s="13" t="s">
        <v>486</v>
      </c>
      <c r="B119" s="6" t="s">
        <v>312</v>
      </c>
      <c r="C119" s="128"/>
      <c r="D119" s="128"/>
      <c r="E119" s="128"/>
    </row>
    <row r="120" spans="1:5" ht="15">
      <c r="A120" s="13" t="s">
        <v>313</v>
      </c>
      <c r="B120" s="6" t="s">
        <v>314</v>
      </c>
      <c r="C120" s="128"/>
      <c r="D120" s="128"/>
      <c r="E120" s="128"/>
    </row>
    <row r="121" spans="1:5" ht="15">
      <c r="A121" s="13" t="s">
        <v>487</v>
      </c>
      <c r="B121" s="6" t="s">
        <v>315</v>
      </c>
      <c r="C121" s="128"/>
      <c r="D121" s="128"/>
      <c r="E121" s="128"/>
    </row>
    <row r="122" spans="1:5" ht="15">
      <c r="A122" s="13" t="s">
        <v>316</v>
      </c>
      <c r="B122" s="6" t="s">
        <v>317</v>
      </c>
      <c r="C122" s="128"/>
      <c r="D122" s="128"/>
      <c r="E122" s="128"/>
    </row>
    <row r="123" spans="1:5" ht="15">
      <c r="A123" s="42" t="s">
        <v>509</v>
      </c>
      <c r="B123" s="55" t="s">
        <v>318</v>
      </c>
      <c r="C123" s="128"/>
      <c r="D123" s="128"/>
      <c r="E123" s="128"/>
    </row>
    <row r="124" spans="1:5" ht="15">
      <c r="A124" s="13" t="s">
        <v>324</v>
      </c>
      <c r="B124" s="6" t="s">
        <v>325</v>
      </c>
      <c r="C124" s="128"/>
      <c r="D124" s="128"/>
      <c r="E124" s="128"/>
    </row>
    <row r="125" spans="1:5" ht="15">
      <c r="A125" s="5" t="s">
        <v>490</v>
      </c>
      <c r="B125" s="6" t="s">
        <v>326</v>
      </c>
      <c r="C125" s="128"/>
      <c r="D125" s="128"/>
      <c r="E125" s="128"/>
    </row>
    <row r="126" spans="1:5" ht="15">
      <c r="A126" s="13" t="s">
        <v>491</v>
      </c>
      <c r="B126" s="6" t="s">
        <v>327</v>
      </c>
      <c r="C126" s="128"/>
      <c r="D126" s="128"/>
      <c r="E126" s="128"/>
    </row>
    <row r="127" spans="1:5" ht="15">
      <c r="A127" s="42" t="s">
        <v>512</v>
      </c>
      <c r="B127" s="55" t="s">
        <v>328</v>
      </c>
      <c r="C127" s="128"/>
      <c r="D127" s="128"/>
      <c r="E127" s="128"/>
    </row>
    <row r="128" spans="1:5" ht="15.75">
      <c r="A128" s="66" t="s">
        <v>578</v>
      </c>
      <c r="B128" s="71"/>
      <c r="C128" s="128"/>
      <c r="D128" s="128"/>
      <c r="E128" s="128"/>
    </row>
    <row r="129" spans="1:5" ht="15.75">
      <c r="A129" s="52" t="s">
        <v>511</v>
      </c>
      <c r="B129" s="38" t="s">
        <v>329</v>
      </c>
      <c r="C129" s="129">
        <f>C88+C95+C106+C110+C117+C123+C127</f>
        <v>10218</v>
      </c>
      <c r="D129" s="129">
        <f>D88+D95+D106+D110+D117+D123+D127</f>
        <v>1985</v>
      </c>
      <c r="E129" s="129"/>
    </row>
    <row r="130" spans="1:5" ht="15.75">
      <c r="A130" s="70" t="s">
        <v>631</v>
      </c>
      <c r="B130" s="69"/>
      <c r="C130" s="128"/>
      <c r="D130" s="128"/>
      <c r="E130" s="128"/>
    </row>
    <row r="131" spans="1:5" ht="15.75">
      <c r="A131" s="70" t="s">
        <v>632</v>
      </c>
      <c r="B131" s="69"/>
      <c r="C131" s="128"/>
      <c r="D131" s="128"/>
      <c r="E131" s="128"/>
    </row>
    <row r="132" spans="1:5" ht="15">
      <c r="A132" s="15" t="s">
        <v>513</v>
      </c>
      <c r="B132" s="7" t="s">
        <v>334</v>
      </c>
      <c r="C132" s="128"/>
      <c r="D132" s="128"/>
      <c r="E132" s="128"/>
    </row>
    <row r="133" spans="1:5" ht="15">
      <c r="A133" s="14" t="s">
        <v>514</v>
      </c>
      <c r="B133" s="7" t="s">
        <v>341</v>
      </c>
      <c r="C133" s="128"/>
      <c r="D133" s="128"/>
      <c r="E133" s="128"/>
    </row>
    <row r="134" spans="1:5" ht="15">
      <c r="A134" s="5" t="s">
        <v>629</v>
      </c>
      <c r="B134" s="5" t="s">
        <v>342</v>
      </c>
      <c r="C134" s="128">
        <v>465</v>
      </c>
      <c r="D134" s="128">
        <v>4354</v>
      </c>
      <c r="E134" s="128"/>
    </row>
    <row r="135" spans="1:5" ht="15">
      <c r="A135" s="5" t="s">
        <v>630</v>
      </c>
      <c r="B135" s="5" t="s">
        <v>342</v>
      </c>
      <c r="C135" s="128"/>
      <c r="D135" s="128"/>
      <c r="E135" s="128"/>
    </row>
    <row r="136" spans="1:5" ht="15">
      <c r="A136" s="5" t="s">
        <v>627</v>
      </c>
      <c r="B136" s="5" t="s">
        <v>343</v>
      </c>
      <c r="C136" s="128"/>
      <c r="D136" s="128"/>
      <c r="E136" s="128"/>
    </row>
    <row r="137" spans="1:5" ht="15">
      <c r="A137" s="5" t="s">
        <v>628</v>
      </c>
      <c r="B137" s="5" t="s">
        <v>343</v>
      </c>
      <c r="C137" s="128"/>
      <c r="D137" s="128"/>
      <c r="E137" s="128"/>
    </row>
    <row r="138" spans="1:5" ht="15">
      <c r="A138" s="7" t="s">
        <v>515</v>
      </c>
      <c r="B138" s="7" t="s">
        <v>344</v>
      </c>
      <c r="C138" s="129">
        <f>SUM(C134:C137)</f>
        <v>465</v>
      </c>
      <c r="D138" s="129">
        <f>SUM(D134:D137)</f>
        <v>4354</v>
      </c>
      <c r="E138" s="129">
        <f>SUM(E134:E137)</f>
        <v>0</v>
      </c>
    </row>
    <row r="139" spans="1:5" ht="15">
      <c r="A139" s="40" t="s">
        <v>345</v>
      </c>
      <c r="B139" s="5" t="s">
        <v>346</v>
      </c>
      <c r="C139" s="128"/>
      <c r="D139" s="128"/>
      <c r="E139" s="128"/>
    </row>
    <row r="140" spans="1:5" ht="15">
      <c r="A140" s="40" t="s">
        <v>347</v>
      </c>
      <c r="B140" s="5" t="s">
        <v>348</v>
      </c>
      <c r="C140" s="128"/>
      <c r="D140" s="128"/>
      <c r="E140" s="128"/>
    </row>
    <row r="141" spans="1:5" ht="15">
      <c r="A141" s="40" t="s">
        <v>349</v>
      </c>
      <c r="B141" s="5" t="s">
        <v>350</v>
      </c>
      <c r="C141" s="128">
        <v>87070</v>
      </c>
      <c r="D141" s="128">
        <v>91518</v>
      </c>
      <c r="E141" s="128">
        <v>104212</v>
      </c>
    </row>
    <row r="142" spans="1:5" ht="15">
      <c r="A142" s="40" t="s">
        <v>351</v>
      </c>
      <c r="B142" s="5" t="s">
        <v>352</v>
      </c>
      <c r="C142" s="128"/>
      <c r="D142" s="128"/>
      <c r="E142" s="128"/>
    </row>
    <row r="143" spans="1:5" ht="15">
      <c r="A143" s="13" t="s">
        <v>497</v>
      </c>
      <c r="B143" s="5" t="s">
        <v>353</v>
      </c>
      <c r="C143" s="128"/>
      <c r="D143" s="128"/>
      <c r="E143" s="128"/>
    </row>
    <row r="144" spans="1:5" ht="15">
      <c r="A144" s="15" t="s">
        <v>516</v>
      </c>
      <c r="B144" s="7" t="s">
        <v>355</v>
      </c>
      <c r="C144" s="129">
        <f>SUM(C139:C143)</f>
        <v>87070</v>
      </c>
      <c r="D144" s="129">
        <f>SUM(D139:D143)</f>
        <v>91518</v>
      </c>
      <c r="E144" s="129">
        <f>SUM(E139:E143)</f>
        <v>104212</v>
      </c>
    </row>
    <row r="145" spans="1:5" ht="15">
      <c r="A145" s="13" t="s">
        <v>356</v>
      </c>
      <c r="B145" s="5" t="s">
        <v>357</v>
      </c>
      <c r="C145" s="128"/>
      <c r="D145" s="128"/>
      <c r="E145" s="128"/>
    </row>
    <row r="146" spans="1:5" ht="15">
      <c r="A146" s="13" t="s">
        <v>358</v>
      </c>
      <c r="B146" s="5" t="s">
        <v>359</v>
      </c>
      <c r="C146" s="128"/>
      <c r="D146" s="128"/>
      <c r="E146" s="128"/>
    </row>
    <row r="147" spans="1:5" ht="15">
      <c r="A147" s="40" t="s">
        <v>360</v>
      </c>
      <c r="B147" s="5" t="s">
        <v>361</v>
      </c>
      <c r="C147" s="128"/>
      <c r="D147" s="128"/>
      <c r="E147" s="128"/>
    </row>
    <row r="148" spans="1:5" ht="15">
      <c r="A148" s="40" t="s">
        <v>498</v>
      </c>
      <c r="B148" s="5" t="s">
        <v>362</v>
      </c>
      <c r="C148" s="128"/>
      <c r="D148" s="128"/>
      <c r="E148" s="128"/>
    </row>
    <row r="149" spans="1:5" ht="15">
      <c r="A149" s="14" t="s">
        <v>517</v>
      </c>
      <c r="B149" s="7" t="s">
        <v>363</v>
      </c>
      <c r="C149" s="128"/>
      <c r="D149" s="128"/>
      <c r="E149" s="128"/>
    </row>
    <row r="150" spans="1:5" ht="15">
      <c r="A150" s="15" t="s">
        <v>364</v>
      </c>
      <c r="B150" s="7" t="s">
        <v>365</v>
      </c>
      <c r="C150" s="128"/>
      <c r="D150" s="128"/>
      <c r="E150" s="128"/>
    </row>
    <row r="151" spans="1:5" ht="15.75">
      <c r="A151" s="43" t="s">
        <v>518</v>
      </c>
      <c r="B151" s="44" t="s">
        <v>366</v>
      </c>
      <c r="C151" s="129">
        <f>C132+C133+C138+C144+C149+C150</f>
        <v>87535</v>
      </c>
      <c r="D151" s="129">
        <f>D132+D133+D138+D144+D149+D150</f>
        <v>95872</v>
      </c>
      <c r="E151" s="129">
        <f>E132+E133+E138+E144+E149+E150</f>
        <v>104212</v>
      </c>
    </row>
    <row r="152" spans="1:5" ht="15.75">
      <c r="A152" s="48" t="s">
        <v>500</v>
      </c>
      <c r="B152" s="49"/>
      <c r="C152" s="129">
        <f>C129+C151</f>
        <v>97753</v>
      </c>
      <c r="D152" s="129">
        <f>D129+D151</f>
        <v>97857</v>
      </c>
      <c r="E152" s="129">
        <f>E129+E151</f>
        <v>104212</v>
      </c>
    </row>
  </sheetData>
  <sheetProtection/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62" r:id="rId1"/>
  <headerFooter>
    <oddHeader>&amp;R&amp;"-,Félkövér"13. számú melléklet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C38"/>
  <sheetViews>
    <sheetView zoomScalePageLayoutView="0" workbookViewId="0" topLeftCell="A22">
      <selection activeCell="F30" sqref="F30"/>
    </sheetView>
  </sheetViews>
  <sheetFormatPr defaultColWidth="9.140625" defaultRowHeight="15"/>
  <cols>
    <col min="1" max="1" width="100.00390625" style="0" customWidth="1"/>
    <col min="3" max="3" width="17.00390625" style="0" customWidth="1"/>
  </cols>
  <sheetData>
    <row r="1" spans="1:3" ht="28.5" customHeight="1">
      <c r="A1" s="191" t="s">
        <v>709</v>
      </c>
      <c r="B1" s="195"/>
      <c r="C1" s="195"/>
    </row>
    <row r="2" spans="1:3" ht="26.25" customHeight="1">
      <c r="A2" s="194" t="s">
        <v>25</v>
      </c>
      <c r="B2" s="194"/>
      <c r="C2" s="194"/>
    </row>
    <row r="3" spans="1:3" ht="18.75" customHeight="1">
      <c r="A3" s="97"/>
      <c r="B3" s="101"/>
      <c r="C3" s="101"/>
    </row>
    <row r="4" ht="23.25" customHeight="1">
      <c r="A4" s="133" t="s">
        <v>695</v>
      </c>
    </row>
    <row r="5" spans="1:3" ht="25.5">
      <c r="A5" s="46" t="s">
        <v>637</v>
      </c>
      <c r="B5" s="3" t="s">
        <v>65</v>
      </c>
      <c r="C5" s="96" t="s">
        <v>11</v>
      </c>
    </row>
    <row r="6" spans="1:3" ht="15">
      <c r="A6" s="12" t="s">
        <v>375</v>
      </c>
      <c r="B6" s="6" t="s">
        <v>144</v>
      </c>
      <c r="C6" s="128"/>
    </row>
    <row r="7" spans="1:3" ht="15">
      <c r="A7" s="12" t="s">
        <v>376</v>
      </c>
      <c r="B7" s="6" t="s">
        <v>144</v>
      </c>
      <c r="C7" s="128"/>
    </row>
    <row r="8" spans="1:3" ht="15">
      <c r="A8" s="12" t="s">
        <v>377</v>
      </c>
      <c r="B8" s="6" t="s">
        <v>144</v>
      </c>
      <c r="C8" s="128"/>
    </row>
    <row r="9" spans="1:3" ht="15">
      <c r="A9" s="12" t="s">
        <v>378</v>
      </c>
      <c r="B9" s="6" t="s">
        <v>144</v>
      </c>
      <c r="C9" s="128"/>
    </row>
    <row r="10" spans="1:3" ht="15">
      <c r="A10" s="13" t="s">
        <v>379</v>
      </c>
      <c r="B10" s="6" t="s">
        <v>144</v>
      </c>
      <c r="C10" s="128"/>
    </row>
    <row r="11" spans="1:3" ht="15">
      <c r="A11" s="13" t="s">
        <v>380</v>
      </c>
      <c r="B11" s="6" t="s">
        <v>144</v>
      </c>
      <c r="C11" s="128"/>
    </row>
    <row r="12" spans="1:3" ht="15">
      <c r="A12" s="15" t="s">
        <v>19</v>
      </c>
      <c r="B12" s="14" t="s">
        <v>144</v>
      </c>
      <c r="C12" s="129"/>
    </row>
    <row r="13" spans="1:3" ht="15">
      <c r="A13" s="12" t="s">
        <v>381</v>
      </c>
      <c r="B13" s="6" t="s">
        <v>145</v>
      </c>
      <c r="C13" s="128">
        <v>895</v>
      </c>
    </row>
    <row r="14" spans="1:3" ht="15">
      <c r="A14" s="16" t="s">
        <v>18</v>
      </c>
      <c r="B14" s="14" t="s">
        <v>145</v>
      </c>
      <c r="C14" s="129">
        <f>C13</f>
        <v>895</v>
      </c>
    </row>
    <row r="15" spans="1:3" ht="15">
      <c r="A15" s="12" t="s">
        <v>382</v>
      </c>
      <c r="B15" s="6" t="s">
        <v>146</v>
      </c>
      <c r="C15" s="128"/>
    </row>
    <row r="16" spans="1:3" ht="15">
      <c r="A16" s="12" t="s">
        <v>383</v>
      </c>
      <c r="B16" s="6" t="s">
        <v>146</v>
      </c>
      <c r="C16" s="128"/>
    </row>
    <row r="17" spans="1:3" ht="15">
      <c r="A17" s="13" t="s">
        <v>384</v>
      </c>
      <c r="B17" s="6" t="s">
        <v>146</v>
      </c>
      <c r="C17" s="128">
        <v>0</v>
      </c>
    </row>
    <row r="18" spans="1:3" ht="15">
      <c r="A18" s="13" t="s">
        <v>385</v>
      </c>
      <c r="B18" s="6" t="s">
        <v>146</v>
      </c>
      <c r="C18" s="128"/>
    </row>
    <row r="19" spans="1:3" ht="15">
      <c r="A19" s="13" t="s">
        <v>386</v>
      </c>
      <c r="B19" s="6" t="s">
        <v>146</v>
      </c>
      <c r="C19" s="128"/>
    </row>
    <row r="20" spans="1:3" ht="30">
      <c r="A20" s="17" t="s">
        <v>387</v>
      </c>
      <c r="B20" s="6" t="s">
        <v>146</v>
      </c>
      <c r="C20" s="128"/>
    </row>
    <row r="21" spans="1:3" ht="15">
      <c r="A21" s="11" t="s">
        <v>17</v>
      </c>
      <c r="B21" s="14" t="s">
        <v>146</v>
      </c>
      <c r="C21" s="129"/>
    </row>
    <row r="22" spans="1:3" ht="15">
      <c r="A22" s="12" t="s">
        <v>388</v>
      </c>
      <c r="B22" s="6" t="s">
        <v>147</v>
      </c>
      <c r="C22" s="128"/>
    </row>
    <row r="23" spans="1:3" ht="15">
      <c r="A23" s="12" t="s">
        <v>389</v>
      </c>
      <c r="B23" s="6" t="s">
        <v>147</v>
      </c>
      <c r="C23" s="128"/>
    </row>
    <row r="24" spans="1:3" ht="15">
      <c r="A24" s="11" t="s">
        <v>16</v>
      </c>
      <c r="B24" s="8" t="s">
        <v>147</v>
      </c>
      <c r="C24" s="128"/>
    </row>
    <row r="25" spans="1:3" ht="15">
      <c r="A25" s="12" t="s">
        <v>390</v>
      </c>
      <c r="B25" s="6" t="s">
        <v>148</v>
      </c>
      <c r="C25" s="128"/>
    </row>
    <row r="26" spans="1:3" ht="15">
      <c r="A26" s="12" t="s">
        <v>391</v>
      </c>
      <c r="B26" s="6" t="s">
        <v>148</v>
      </c>
      <c r="C26" s="128">
        <v>555</v>
      </c>
    </row>
    <row r="27" spans="1:3" ht="15">
      <c r="A27" s="13" t="s">
        <v>392</v>
      </c>
      <c r="B27" s="6" t="s">
        <v>148</v>
      </c>
      <c r="C27" s="128"/>
    </row>
    <row r="28" spans="1:3" ht="15">
      <c r="A28" s="13" t="s">
        <v>393</v>
      </c>
      <c r="B28" s="6" t="s">
        <v>148</v>
      </c>
      <c r="C28" s="128"/>
    </row>
    <row r="29" spans="1:3" ht="15">
      <c r="A29" s="13" t="s">
        <v>394</v>
      </c>
      <c r="B29" s="6" t="s">
        <v>148</v>
      </c>
      <c r="C29" s="128"/>
    </row>
    <row r="30" spans="1:3" ht="15">
      <c r="A30" s="13" t="s">
        <v>395</v>
      </c>
      <c r="B30" s="6" t="s">
        <v>148</v>
      </c>
      <c r="C30" s="128"/>
    </row>
    <row r="31" spans="1:3" ht="15">
      <c r="A31" s="13" t="s">
        <v>396</v>
      </c>
      <c r="B31" s="6" t="s">
        <v>148</v>
      </c>
      <c r="C31" s="128"/>
    </row>
    <row r="32" spans="1:3" ht="15">
      <c r="A32" s="13" t="s">
        <v>397</v>
      </c>
      <c r="B32" s="6" t="s">
        <v>148</v>
      </c>
      <c r="C32" s="128"/>
    </row>
    <row r="33" spans="1:3" ht="15">
      <c r="A33" s="13" t="s">
        <v>398</v>
      </c>
      <c r="B33" s="6" t="s">
        <v>148</v>
      </c>
      <c r="C33" s="128"/>
    </row>
    <row r="34" spans="1:3" ht="15">
      <c r="A34" s="13" t="s">
        <v>399</v>
      </c>
      <c r="B34" s="6" t="s">
        <v>148</v>
      </c>
      <c r="C34" s="128"/>
    </row>
    <row r="35" spans="1:3" ht="30">
      <c r="A35" s="13" t="s">
        <v>400</v>
      </c>
      <c r="B35" s="6" t="s">
        <v>148</v>
      </c>
      <c r="C35" s="128"/>
    </row>
    <row r="36" spans="1:3" ht="30">
      <c r="A36" s="13" t="s">
        <v>401</v>
      </c>
      <c r="B36" s="6" t="s">
        <v>148</v>
      </c>
      <c r="C36" s="128"/>
    </row>
    <row r="37" spans="1:3" ht="15">
      <c r="A37" s="11" t="s">
        <v>402</v>
      </c>
      <c r="B37" s="14" t="s">
        <v>148</v>
      </c>
      <c r="C37" s="129">
        <f>C26</f>
        <v>555</v>
      </c>
    </row>
    <row r="38" spans="1:3" ht="15.75">
      <c r="A38" s="18" t="s">
        <v>403</v>
      </c>
      <c r="B38" s="9" t="s">
        <v>149</v>
      </c>
      <c r="C38" s="129">
        <f>C12+C14+C21+C24+C37</f>
        <v>1450</v>
      </c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horizontalDpi="200" verticalDpi="200" orientation="portrait" paperSize="9" scale="65" r:id="rId1"/>
  <headerFooter>
    <oddHeader>&amp;R&amp;"-,Félkövér"14. számú melléklet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Y171"/>
  <sheetViews>
    <sheetView zoomScalePageLayoutView="0" workbookViewId="0" topLeftCell="A79">
      <selection activeCell="C29" sqref="C29"/>
    </sheetView>
  </sheetViews>
  <sheetFormatPr defaultColWidth="9.140625" defaultRowHeight="15"/>
  <cols>
    <col min="1" max="1" width="105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7109375" style="0" customWidth="1"/>
  </cols>
  <sheetData>
    <row r="1" spans="1:6" ht="20.25" customHeight="1">
      <c r="A1" s="191" t="s">
        <v>709</v>
      </c>
      <c r="B1" s="192"/>
      <c r="C1" s="192"/>
      <c r="D1" s="192"/>
      <c r="E1" s="192"/>
      <c r="F1" s="193"/>
    </row>
    <row r="2" spans="1:6" ht="19.5" customHeight="1">
      <c r="A2" s="194" t="s">
        <v>548</v>
      </c>
      <c r="B2" s="192"/>
      <c r="C2" s="192"/>
      <c r="D2" s="192"/>
      <c r="E2" s="192"/>
      <c r="F2" s="193"/>
    </row>
    <row r="3" ht="18">
      <c r="A3" s="119" t="s">
        <v>691</v>
      </c>
    </row>
    <row r="4" ht="15">
      <c r="A4" s="4" t="s">
        <v>656</v>
      </c>
    </row>
    <row r="5" spans="1:6" ht="45">
      <c r="A5" s="2" t="s">
        <v>64</v>
      </c>
      <c r="B5" s="3" t="s">
        <v>65</v>
      </c>
      <c r="C5" s="68" t="s">
        <v>580</v>
      </c>
      <c r="D5" s="68" t="s">
        <v>581</v>
      </c>
      <c r="E5" s="68" t="s">
        <v>582</v>
      </c>
      <c r="F5" s="117" t="s">
        <v>8</v>
      </c>
    </row>
    <row r="6" spans="1:6" ht="15">
      <c r="A6" s="31" t="s">
        <v>66</v>
      </c>
      <c r="B6" s="32" t="s">
        <v>67</v>
      </c>
      <c r="C6" s="45">
        <v>67357</v>
      </c>
      <c r="D6" s="45"/>
      <c r="E6" s="45"/>
      <c r="F6" s="128">
        <f>SUM(C6:E6)</f>
        <v>67357</v>
      </c>
    </row>
    <row r="7" spans="1:6" ht="15">
      <c r="A7" s="31" t="s">
        <v>68</v>
      </c>
      <c r="B7" s="33" t="s">
        <v>69</v>
      </c>
      <c r="C7" s="45"/>
      <c r="D7" s="45"/>
      <c r="E7" s="45"/>
      <c r="F7" s="128">
        <f aca="true" t="shared" si="0" ref="F7:F70">SUM(C7:E7)</f>
        <v>0</v>
      </c>
    </row>
    <row r="8" spans="1:6" ht="15">
      <c r="A8" s="31" t="s">
        <v>70</v>
      </c>
      <c r="B8" s="33" t="s">
        <v>71</v>
      </c>
      <c r="C8" s="45"/>
      <c r="D8" s="45"/>
      <c r="E8" s="45"/>
      <c r="F8" s="128">
        <f t="shared" si="0"/>
        <v>0</v>
      </c>
    </row>
    <row r="9" spans="1:6" ht="15">
      <c r="A9" s="34" t="s">
        <v>72</v>
      </c>
      <c r="B9" s="33" t="s">
        <v>73</v>
      </c>
      <c r="C9" s="45">
        <v>200</v>
      </c>
      <c r="D9" s="45"/>
      <c r="E9" s="45"/>
      <c r="F9" s="128">
        <f t="shared" si="0"/>
        <v>200</v>
      </c>
    </row>
    <row r="10" spans="1:6" ht="15">
      <c r="A10" s="34" t="s">
        <v>74</v>
      </c>
      <c r="B10" s="33" t="s">
        <v>75</v>
      </c>
      <c r="C10" s="45"/>
      <c r="D10" s="45"/>
      <c r="E10" s="45"/>
      <c r="F10" s="128">
        <f t="shared" si="0"/>
        <v>0</v>
      </c>
    </row>
    <row r="11" spans="1:6" ht="15">
      <c r="A11" s="34" t="s">
        <v>76</v>
      </c>
      <c r="B11" s="33" t="s">
        <v>77</v>
      </c>
      <c r="C11" s="45">
        <v>2129</v>
      </c>
      <c r="D11" s="45"/>
      <c r="E11" s="45"/>
      <c r="F11" s="128">
        <f t="shared" si="0"/>
        <v>2129</v>
      </c>
    </row>
    <row r="12" spans="1:6" ht="15">
      <c r="A12" s="34" t="s">
        <v>78</v>
      </c>
      <c r="B12" s="33" t="s">
        <v>79</v>
      </c>
      <c r="C12" s="45">
        <v>3979</v>
      </c>
      <c r="D12" s="45"/>
      <c r="E12" s="45"/>
      <c r="F12" s="128">
        <f t="shared" si="0"/>
        <v>3979</v>
      </c>
    </row>
    <row r="13" spans="1:6" ht="15">
      <c r="A13" s="34" t="s">
        <v>80</v>
      </c>
      <c r="B13" s="33" t="s">
        <v>81</v>
      </c>
      <c r="C13" s="45"/>
      <c r="D13" s="45"/>
      <c r="E13" s="45"/>
      <c r="F13" s="128">
        <f t="shared" si="0"/>
        <v>0</v>
      </c>
    </row>
    <row r="14" spans="1:6" ht="15">
      <c r="A14" s="5" t="s">
        <v>82</v>
      </c>
      <c r="B14" s="33" t="s">
        <v>83</v>
      </c>
      <c r="C14" s="45">
        <v>500</v>
      </c>
      <c r="D14" s="45"/>
      <c r="E14" s="45"/>
      <c r="F14" s="128">
        <f t="shared" si="0"/>
        <v>500</v>
      </c>
    </row>
    <row r="15" spans="1:6" ht="15">
      <c r="A15" s="5" t="s">
        <v>84</v>
      </c>
      <c r="B15" s="33" t="s">
        <v>85</v>
      </c>
      <c r="C15" s="45"/>
      <c r="D15" s="45"/>
      <c r="E15" s="45"/>
      <c r="F15" s="128">
        <f t="shared" si="0"/>
        <v>0</v>
      </c>
    </row>
    <row r="16" spans="1:6" ht="15">
      <c r="A16" s="5" t="s">
        <v>86</v>
      </c>
      <c r="B16" s="33" t="s">
        <v>87</v>
      </c>
      <c r="C16" s="45"/>
      <c r="D16" s="45"/>
      <c r="E16" s="45"/>
      <c r="F16" s="128">
        <f t="shared" si="0"/>
        <v>0</v>
      </c>
    </row>
    <row r="17" spans="1:6" ht="15">
      <c r="A17" s="5" t="s">
        <v>88</v>
      </c>
      <c r="B17" s="33" t="s">
        <v>89</v>
      </c>
      <c r="C17" s="45"/>
      <c r="D17" s="45"/>
      <c r="E17" s="45"/>
      <c r="F17" s="128">
        <f t="shared" si="0"/>
        <v>0</v>
      </c>
    </row>
    <row r="18" spans="1:6" ht="15">
      <c r="A18" s="5" t="s">
        <v>429</v>
      </c>
      <c r="B18" s="33" t="s">
        <v>90</v>
      </c>
      <c r="C18" s="45"/>
      <c r="D18" s="45"/>
      <c r="E18" s="45"/>
      <c r="F18" s="128">
        <f t="shared" si="0"/>
        <v>0</v>
      </c>
    </row>
    <row r="19" spans="1:6" ht="15">
      <c r="A19" s="35" t="s">
        <v>367</v>
      </c>
      <c r="B19" s="36" t="s">
        <v>91</v>
      </c>
      <c r="C19" s="120">
        <f>SUM(C6:C18)</f>
        <v>74165</v>
      </c>
      <c r="D19" s="120"/>
      <c r="E19" s="120"/>
      <c r="F19" s="129">
        <f t="shared" si="0"/>
        <v>74165</v>
      </c>
    </row>
    <row r="20" spans="1:6" ht="15">
      <c r="A20" s="5" t="s">
        <v>92</v>
      </c>
      <c r="B20" s="33" t="s">
        <v>93</v>
      </c>
      <c r="C20" s="45"/>
      <c r="D20" s="45"/>
      <c r="E20" s="45"/>
      <c r="F20" s="128">
        <f t="shared" si="0"/>
        <v>0</v>
      </c>
    </row>
    <row r="21" spans="1:6" ht="15">
      <c r="A21" s="5" t="s">
        <v>94</v>
      </c>
      <c r="B21" s="33" t="s">
        <v>95</v>
      </c>
      <c r="C21" s="45"/>
      <c r="D21" s="45"/>
      <c r="E21" s="45"/>
      <c r="F21" s="128">
        <f t="shared" si="0"/>
        <v>0</v>
      </c>
    </row>
    <row r="22" spans="1:6" ht="15">
      <c r="A22" s="6" t="s">
        <v>96</v>
      </c>
      <c r="B22" s="33" t="s">
        <v>97</v>
      </c>
      <c r="C22" s="45"/>
      <c r="D22" s="45"/>
      <c r="E22" s="45"/>
      <c r="F22" s="128">
        <f t="shared" si="0"/>
        <v>0</v>
      </c>
    </row>
    <row r="23" spans="1:6" ht="15">
      <c r="A23" s="7" t="s">
        <v>368</v>
      </c>
      <c r="B23" s="36" t="s">
        <v>98</v>
      </c>
      <c r="C23" s="45">
        <f>SUM(C20:C22)</f>
        <v>0</v>
      </c>
      <c r="D23" s="45"/>
      <c r="E23" s="45"/>
      <c r="F23" s="128">
        <f t="shared" si="0"/>
        <v>0</v>
      </c>
    </row>
    <row r="24" spans="1:6" ht="15">
      <c r="A24" s="56" t="s">
        <v>459</v>
      </c>
      <c r="B24" s="57" t="s">
        <v>99</v>
      </c>
      <c r="C24" s="120">
        <f>C19+C23</f>
        <v>74165</v>
      </c>
      <c r="D24" s="120"/>
      <c r="E24" s="120"/>
      <c r="F24" s="129">
        <f t="shared" si="0"/>
        <v>74165</v>
      </c>
    </row>
    <row r="25" spans="1:6" ht="15">
      <c r="A25" s="42" t="s">
        <v>430</v>
      </c>
      <c r="B25" s="57" t="s">
        <v>100</v>
      </c>
      <c r="C25" s="120">
        <v>20836</v>
      </c>
      <c r="D25" s="120"/>
      <c r="E25" s="120"/>
      <c r="F25" s="129">
        <f t="shared" si="0"/>
        <v>20836</v>
      </c>
    </row>
    <row r="26" spans="1:6" ht="15">
      <c r="A26" s="5" t="s">
        <v>101</v>
      </c>
      <c r="B26" s="33" t="s">
        <v>102</v>
      </c>
      <c r="C26" s="45">
        <v>910</v>
      </c>
      <c r="D26" s="45"/>
      <c r="E26" s="45"/>
      <c r="F26" s="128">
        <f t="shared" si="0"/>
        <v>910</v>
      </c>
    </row>
    <row r="27" spans="1:6" ht="15">
      <c r="A27" s="5" t="s">
        <v>103</v>
      </c>
      <c r="B27" s="33" t="s">
        <v>104</v>
      </c>
      <c r="C27" s="45">
        <v>2470</v>
      </c>
      <c r="D27" s="45"/>
      <c r="E27" s="45"/>
      <c r="F27" s="128">
        <f t="shared" si="0"/>
        <v>2470</v>
      </c>
    </row>
    <row r="28" spans="1:6" ht="15">
      <c r="A28" s="5" t="s">
        <v>105</v>
      </c>
      <c r="B28" s="33" t="s">
        <v>106</v>
      </c>
      <c r="C28" s="45"/>
      <c r="D28" s="45"/>
      <c r="E28" s="45"/>
      <c r="F28" s="128">
        <f t="shared" si="0"/>
        <v>0</v>
      </c>
    </row>
    <row r="29" spans="1:6" ht="15">
      <c r="A29" s="7" t="s">
        <v>369</v>
      </c>
      <c r="B29" s="36" t="s">
        <v>107</v>
      </c>
      <c r="C29" s="120">
        <f>SUM(C26:C28)</f>
        <v>3380</v>
      </c>
      <c r="D29" s="120"/>
      <c r="E29" s="120"/>
      <c r="F29" s="129">
        <f t="shared" si="0"/>
        <v>3380</v>
      </c>
    </row>
    <row r="30" spans="1:6" ht="15">
      <c r="A30" s="5" t="s">
        <v>108</v>
      </c>
      <c r="B30" s="33" t="s">
        <v>109</v>
      </c>
      <c r="C30" s="45"/>
      <c r="D30" s="45"/>
      <c r="E30" s="45"/>
      <c r="F30" s="128">
        <f t="shared" si="0"/>
        <v>0</v>
      </c>
    </row>
    <row r="31" spans="1:6" ht="15">
      <c r="A31" s="5" t="s">
        <v>110</v>
      </c>
      <c r="B31" s="33" t="s">
        <v>111</v>
      </c>
      <c r="C31" s="45">
        <v>300</v>
      </c>
      <c r="D31" s="45"/>
      <c r="E31" s="45"/>
      <c r="F31" s="128">
        <f t="shared" si="0"/>
        <v>300</v>
      </c>
    </row>
    <row r="32" spans="1:6" ht="15" customHeight="1">
      <c r="A32" s="7" t="s">
        <v>460</v>
      </c>
      <c r="B32" s="36" t="s">
        <v>112</v>
      </c>
      <c r="C32" s="120">
        <f>SUM(C30:C31)</f>
        <v>300</v>
      </c>
      <c r="D32" s="120"/>
      <c r="E32" s="120"/>
      <c r="F32" s="129">
        <f t="shared" si="0"/>
        <v>300</v>
      </c>
    </row>
    <row r="33" spans="1:6" ht="15">
      <c r="A33" s="5" t="s">
        <v>113</v>
      </c>
      <c r="B33" s="33" t="s">
        <v>114</v>
      </c>
      <c r="C33" s="45">
        <v>5700</v>
      </c>
      <c r="D33" s="45"/>
      <c r="E33" s="45"/>
      <c r="F33" s="128">
        <f t="shared" si="0"/>
        <v>5700</v>
      </c>
    </row>
    <row r="34" spans="1:6" ht="15">
      <c r="A34" s="5" t="s">
        <v>115</v>
      </c>
      <c r="B34" s="33" t="s">
        <v>116</v>
      </c>
      <c r="C34" s="45"/>
      <c r="D34" s="45"/>
      <c r="E34" s="45"/>
      <c r="F34" s="128">
        <f t="shared" si="0"/>
        <v>0</v>
      </c>
    </row>
    <row r="35" spans="1:6" ht="15">
      <c r="A35" s="5" t="s">
        <v>431</v>
      </c>
      <c r="B35" s="33" t="s">
        <v>117</v>
      </c>
      <c r="C35" s="45"/>
      <c r="D35" s="45"/>
      <c r="E35" s="45"/>
      <c r="F35" s="128">
        <f t="shared" si="0"/>
        <v>0</v>
      </c>
    </row>
    <row r="36" spans="1:6" ht="15">
      <c r="A36" s="5" t="s">
        <v>118</v>
      </c>
      <c r="B36" s="33" t="s">
        <v>119</v>
      </c>
      <c r="C36" s="45">
        <v>900</v>
      </c>
      <c r="D36" s="45"/>
      <c r="E36" s="45"/>
      <c r="F36" s="128">
        <f t="shared" si="0"/>
        <v>900</v>
      </c>
    </row>
    <row r="37" spans="1:6" ht="15">
      <c r="A37" s="10" t="s">
        <v>432</v>
      </c>
      <c r="B37" s="33" t="s">
        <v>120</v>
      </c>
      <c r="C37" s="45"/>
      <c r="D37" s="45"/>
      <c r="E37" s="45"/>
      <c r="F37" s="128">
        <f t="shared" si="0"/>
        <v>0</v>
      </c>
    </row>
    <row r="38" spans="1:6" ht="15">
      <c r="A38" s="6" t="s">
        <v>121</v>
      </c>
      <c r="B38" s="33" t="s">
        <v>122</v>
      </c>
      <c r="C38" s="45">
        <v>400</v>
      </c>
      <c r="D38" s="45"/>
      <c r="E38" s="45"/>
      <c r="F38" s="128">
        <f t="shared" si="0"/>
        <v>400</v>
      </c>
    </row>
    <row r="39" spans="1:6" ht="15">
      <c r="A39" s="5" t="s">
        <v>433</v>
      </c>
      <c r="B39" s="33" t="s">
        <v>123</v>
      </c>
      <c r="C39" s="45">
        <v>250</v>
      </c>
      <c r="D39" s="45"/>
      <c r="E39" s="45"/>
      <c r="F39" s="128">
        <f t="shared" si="0"/>
        <v>250</v>
      </c>
    </row>
    <row r="40" spans="1:6" ht="15">
      <c r="A40" s="7" t="s">
        <v>370</v>
      </c>
      <c r="B40" s="36" t="s">
        <v>124</v>
      </c>
      <c r="C40" s="120">
        <f>SUM(C33:C39)</f>
        <v>7250</v>
      </c>
      <c r="D40" s="120"/>
      <c r="E40" s="120"/>
      <c r="F40" s="129">
        <f t="shared" si="0"/>
        <v>7250</v>
      </c>
    </row>
    <row r="41" spans="1:6" ht="15">
      <c r="A41" s="5" t="s">
        <v>125</v>
      </c>
      <c r="B41" s="33" t="s">
        <v>126</v>
      </c>
      <c r="C41" s="45">
        <v>150</v>
      </c>
      <c r="D41" s="45"/>
      <c r="E41" s="45"/>
      <c r="F41" s="128">
        <f t="shared" si="0"/>
        <v>150</v>
      </c>
    </row>
    <row r="42" spans="1:6" ht="15">
      <c r="A42" s="5" t="s">
        <v>127</v>
      </c>
      <c r="B42" s="33" t="s">
        <v>128</v>
      </c>
      <c r="C42" s="45"/>
      <c r="D42" s="45"/>
      <c r="E42" s="45"/>
      <c r="F42" s="128">
        <f t="shared" si="0"/>
        <v>0</v>
      </c>
    </row>
    <row r="43" spans="1:6" ht="15">
      <c r="A43" s="7" t="s">
        <v>371</v>
      </c>
      <c r="B43" s="36" t="s">
        <v>129</v>
      </c>
      <c r="C43" s="120">
        <f>C41+C42</f>
        <v>150</v>
      </c>
      <c r="D43" s="120"/>
      <c r="E43" s="120"/>
      <c r="F43" s="129">
        <f t="shared" si="0"/>
        <v>150</v>
      </c>
    </row>
    <row r="44" spans="1:6" ht="15">
      <c r="A44" s="5" t="s">
        <v>130</v>
      </c>
      <c r="B44" s="33" t="s">
        <v>131</v>
      </c>
      <c r="C44" s="45">
        <v>2932</v>
      </c>
      <c r="D44" s="45"/>
      <c r="E44" s="45"/>
      <c r="F44" s="128">
        <f t="shared" si="0"/>
        <v>2932</v>
      </c>
    </row>
    <row r="45" spans="1:6" ht="15">
      <c r="A45" s="5" t="s">
        <v>132</v>
      </c>
      <c r="B45" s="33" t="s">
        <v>133</v>
      </c>
      <c r="C45" s="45"/>
      <c r="D45" s="45"/>
      <c r="E45" s="45"/>
      <c r="F45" s="128">
        <f t="shared" si="0"/>
        <v>0</v>
      </c>
    </row>
    <row r="46" spans="1:6" ht="15">
      <c r="A46" s="5" t="s">
        <v>434</v>
      </c>
      <c r="B46" s="33" t="s">
        <v>134</v>
      </c>
      <c r="C46" s="45"/>
      <c r="D46" s="45"/>
      <c r="E46" s="45"/>
      <c r="F46" s="128">
        <f t="shared" si="0"/>
        <v>0</v>
      </c>
    </row>
    <row r="47" spans="1:6" ht="15">
      <c r="A47" s="5" t="s">
        <v>435</v>
      </c>
      <c r="B47" s="33" t="s">
        <v>135</v>
      </c>
      <c r="C47" s="45"/>
      <c r="D47" s="45"/>
      <c r="E47" s="45"/>
      <c r="F47" s="128">
        <f t="shared" si="0"/>
        <v>0</v>
      </c>
    </row>
    <row r="48" spans="1:6" ht="15">
      <c r="A48" s="5" t="s">
        <v>136</v>
      </c>
      <c r="B48" s="33" t="s">
        <v>137</v>
      </c>
      <c r="C48" s="45">
        <v>480</v>
      </c>
      <c r="D48" s="45"/>
      <c r="E48" s="45"/>
      <c r="F48" s="128">
        <f t="shared" si="0"/>
        <v>480</v>
      </c>
    </row>
    <row r="49" spans="1:6" ht="15">
      <c r="A49" s="7" t="s">
        <v>372</v>
      </c>
      <c r="B49" s="36" t="s">
        <v>138</v>
      </c>
      <c r="C49" s="120">
        <f>SUM(C44:C48)</f>
        <v>3412</v>
      </c>
      <c r="D49" s="120"/>
      <c r="E49" s="120"/>
      <c r="F49" s="129">
        <f t="shared" si="0"/>
        <v>3412</v>
      </c>
    </row>
    <row r="50" spans="1:6" ht="15">
      <c r="A50" s="42" t="s">
        <v>373</v>
      </c>
      <c r="B50" s="57" t="s">
        <v>139</v>
      </c>
      <c r="C50" s="120">
        <f>C29+C32+C40+C43+C49</f>
        <v>14492</v>
      </c>
      <c r="D50" s="120"/>
      <c r="E50" s="120"/>
      <c r="F50" s="129">
        <f t="shared" si="0"/>
        <v>14492</v>
      </c>
    </row>
    <row r="51" spans="1:6" ht="15">
      <c r="A51" s="13" t="s">
        <v>140</v>
      </c>
      <c r="B51" s="33" t="s">
        <v>141</v>
      </c>
      <c r="C51" s="45"/>
      <c r="D51" s="45"/>
      <c r="E51" s="45"/>
      <c r="F51" s="128">
        <f t="shared" si="0"/>
        <v>0</v>
      </c>
    </row>
    <row r="52" spans="1:6" ht="15">
      <c r="A52" s="13" t="s">
        <v>374</v>
      </c>
      <c r="B52" s="33" t="s">
        <v>142</v>
      </c>
      <c r="C52" s="45"/>
      <c r="D52" s="45"/>
      <c r="E52" s="45"/>
      <c r="F52" s="128">
        <f t="shared" si="0"/>
        <v>0</v>
      </c>
    </row>
    <row r="53" spans="1:6" ht="15">
      <c r="A53" s="17" t="s">
        <v>436</v>
      </c>
      <c r="B53" s="33" t="s">
        <v>143</v>
      </c>
      <c r="C53" s="45"/>
      <c r="D53" s="45"/>
      <c r="E53" s="45"/>
      <c r="F53" s="128">
        <f t="shared" si="0"/>
        <v>0</v>
      </c>
    </row>
    <row r="54" spans="1:6" ht="15">
      <c r="A54" s="17" t="s">
        <v>437</v>
      </c>
      <c r="B54" s="33" t="s">
        <v>144</v>
      </c>
      <c r="C54" s="45"/>
      <c r="D54" s="45"/>
      <c r="E54" s="45"/>
      <c r="F54" s="128">
        <f t="shared" si="0"/>
        <v>0</v>
      </c>
    </row>
    <row r="55" spans="1:6" ht="15">
      <c r="A55" s="17" t="s">
        <v>438</v>
      </c>
      <c r="B55" s="33" t="s">
        <v>145</v>
      </c>
      <c r="C55" s="45"/>
      <c r="D55" s="45"/>
      <c r="E55" s="45"/>
      <c r="F55" s="128">
        <f t="shared" si="0"/>
        <v>0</v>
      </c>
    </row>
    <row r="56" spans="1:6" ht="15">
      <c r="A56" s="13" t="s">
        <v>439</v>
      </c>
      <c r="B56" s="33" t="s">
        <v>146</v>
      </c>
      <c r="C56" s="45"/>
      <c r="D56" s="45"/>
      <c r="E56" s="45"/>
      <c r="F56" s="128">
        <f t="shared" si="0"/>
        <v>0</v>
      </c>
    </row>
    <row r="57" spans="1:6" ht="15">
      <c r="A57" s="13" t="s">
        <v>440</v>
      </c>
      <c r="B57" s="33" t="s">
        <v>147</v>
      </c>
      <c r="C57" s="45"/>
      <c r="D57" s="45"/>
      <c r="E57" s="45"/>
      <c r="F57" s="128">
        <f t="shared" si="0"/>
        <v>0</v>
      </c>
    </row>
    <row r="58" spans="1:6" ht="15">
      <c r="A58" s="13" t="s">
        <v>441</v>
      </c>
      <c r="B58" s="33" t="s">
        <v>148</v>
      </c>
      <c r="C58" s="45"/>
      <c r="D58" s="45"/>
      <c r="E58" s="45"/>
      <c r="F58" s="128">
        <f t="shared" si="0"/>
        <v>0</v>
      </c>
    </row>
    <row r="59" spans="1:6" ht="15">
      <c r="A59" s="54" t="s">
        <v>403</v>
      </c>
      <c r="B59" s="57" t="s">
        <v>149</v>
      </c>
      <c r="C59" s="120">
        <v>0</v>
      </c>
      <c r="D59" s="120"/>
      <c r="E59" s="120"/>
      <c r="F59" s="129">
        <f t="shared" si="0"/>
        <v>0</v>
      </c>
    </row>
    <row r="60" spans="1:6" ht="15">
      <c r="A60" s="12" t="s">
        <v>442</v>
      </c>
      <c r="B60" s="33" t="s">
        <v>150</v>
      </c>
      <c r="C60" s="45"/>
      <c r="D60" s="45"/>
      <c r="E60" s="45"/>
      <c r="F60" s="128">
        <f t="shared" si="0"/>
        <v>0</v>
      </c>
    </row>
    <row r="61" spans="1:6" ht="15">
      <c r="A61" s="12" t="s">
        <v>151</v>
      </c>
      <c r="B61" s="33" t="s">
        <v>152</v>
      </c>
      <c r="C61" s="45"/>
      <c r="D61" s="45"/>
      <c r="E61" s="45"/>
      <c r="F61" s="128">
        <f t="shared" si="0"/>
        <v>0</v>
      </c>
    </row>
    <row r="62" spans="1:6" ht="15">
      <c r="A62" s="12" t="s">
        <v>153</v>
      </c>
      <c r="B62" s="33" t="s">
        <v>154</v>
      </c>
      <c r="C62" s="45"/>
      <c r="D62" s="45"/>
      <c r="E62" s="45"/>
      <c r="F62" s="128">
        <f t="shared" si="0"/>
        <v>0</v>
      </c>
    </row>
    <row r="63" spans="1:6" ht="15">
      <c r="A63" s="12" t="s">
        <v>404</v>
      </c>
      <c r="B63" s="33" t="s">
        <v>155</v>
      </c>
      <c r="C63" s="45"/>
      <c r="D63" s="45"/>
      <c r="E63" s="45"/>
      <c r="F63" s="128">
        <f t="shared" si="0"/>
        <v>0</v>
      </c>
    </row>
    <row r="64" spans="1:6" ht="15">
      <c r="A64" s="12" t="s">
        <v>443</v>
      </c>
      <c r="B64" s="33" t="s">
        <v>156</v>
      </c>
      <c r="C64" s="45"/>
      <c r="D64" s="45"/>
      <c r="E64" s="45"/>
      <c r="F64" s="128">
        <f t="shared" si="0"/>
        <v>0</v>
      </c>
    </row>
    <row r="65" spans="1:6" ht="15">
      <c r="A65" s="12" t="s">
        <v>406</v>
      </c>
      <c r="B65" s="33" t="s">
        <v>157</v>
      </c>
      <c r="C65" s="45"/>
      <c r="D65" s="45"/>
      <c r="E65" s="45"/>
      <c r="F65" s="128">
        <f t="shared" si="0"/>
        <v>0</v>
      </c>
    </row>
    <row r="66" spans="1:6" ht="15">
      <c r="A66" s="12" t="s">
        <v>444</v>
      </c>
      <c r="B66" s="33" t="s">
        <v>158</v>
      </c>
      <c r="C66" s="45"/>
      <c r="D66" s="45"/>
      <c r="E66" s="45"/>
      <c r="F66" s="128">
        <f t="shared" si="0"/>
        <v>0</v>
      </c>
    </row>
    <row r="67" spans="1:6" ht="15">
      <c r="A67" s="12" t="s">
        <v>445</v>
      </c>
      <c r="B67" s="33" t="s">
        <v>159</v>
      </c>
      <c r="C67" s="45"/>
      <c r="D67" s="45"/>
      <c r="E67" s="45"/>
      <c r="F67" s="128">
        <f t="shared" si="0"/>
        <v>0</v>
      </c>
    </row>
    <row r="68" spans="1:6" ht="15">
      <c r="A68" s="12" t="s">
        <v>160</v>
      </c>
      <c r="B68" s="33" t="s">
        <v>161</v>
      </c>
      <c r="C68" s="45"/>
      <c r="D68" s="45"/>
      <c r="E68" s="45"/>
      <c r="F68" s="128">
        <f t="shared" si="0"/>
        <v>0</v>
      </c>
    </row>
    <row r="69" spans="1:6" ht="15">
      <c r="A69" s="21" t="s">
        <v>162</v>
      </c>
      <c r="B69" s="33" t="s">
        <v>163</v>
      </c>
      <c r="C69" s="45"/>
      <c r="D69" s="45"/>
      <c r="E69" s="45"/>
      <c r="F69" s="128">
        <f t="shared" si="0"/>
        <v>0</v>
      </c>
    </row>
    <row r="70" spans="1:6" ht="15">
      <c r="A70" s="12" t="s">
        <v>446</v>
      </c>
      <c r="B70" s="33" t="s">
        <v>164</v>
      </c>
      <c r="C70" s="45"/>
      <c r="D70" s="45"/>
      <c r="E70" s="45"/>
      <c r="F70" s="128">
        <f t="shared" si="0"/>
        <v>0</v>
      </c>
    </row>
    <row r="71" spans="1:6" ht="15">
      <c r="A71" s="21" t="s">
        <v>633</v>
      </c>
      <c r="B71" s="33" t="s">
        <v>165</v>
      </c>
      <c r="C71" s="45"/>
      <c r="D71" s="45"/>
      <c r="E71" s="45"/>
      <c r="F71" s="128">
        <f aca="true" t="shared" si="1" ref="F71:F122">SUM(C71:E71)</f>
        <v>0</v>
      </c>
    </row>
    <row r="72" spans="1:6" ht="15">
      <c r="A72" s="21" t="s">
        <v>634</v>
      </c>
      <c r="B72" s="33" t="s">
        <v>165</v>
      </c>
      <c r="C72" s="45"/>
      <c r="D72" s="45"/>
      <c r="E72" s="45"/>
      <c r="F72" s="128">
        <f t="shared" si="1"/>
        <v>0</v>
      </c>
    </row>
    <row r="73" spans="1:6" ht="15">
      <c r="A73" s="54" t="s">
        <v>409</v>
      </c>
      <c r="B73" s="57" t="s">
        <v>166</v>
      </c>
      <c r="C73" s="120">
        <v>0</v>
      </c>
      <c r="D73" s="120"/>
      <c r="E73" s="120"/>
      <c r="F73" s="129">
        <f t="shared" si="1"/>
        <v>0</v>
      </c>
    </row>
    <row r="74" spans="1:6" ht="15.75">
      <c r="A74" s="66" t="s">
        <v>579</v>
      </c>
      <c r="B74" s="57"/>
      <c r="C74" s="45"/>
      <c r="D74" s="45"/>
      <c r="E74" s="45"/>
      <c r="F74" s="128">
        <f t="shared" si="1"/>
        <v>0</v>
      </c>
    </row>
    <row r="75" spans="1:6" ht="15">
      <c r="A75" s="37" t="s">
        <v>167</v>
      </c>
      <c r="B75" s="33" t="s">
        <v>168</v>
      </c>
      <c r="C75" s="45"/>
      <c r="D75" s="45"/>
      <c r="E75" s="45"/>
      <c r="F75" s="128">
        <f t="shared" si="1"/>
        <v>0</v>
      </c>
    </row>
    <row r="76" spans="1:6" ht="15">
      <c r="A76" s="37" t="s">
        <v>447</v>
      </c>
      <c r="B76" s="33" t="s">
        <v>169</v>
      </c>
      <c r="C76" s="45"/>
      <c r="D76" s="45"/>
      <c r="E76" s="45"/>
      <c r="F76" s="128">
        <f t="shared" si="1"/>
        <v>0</v>
      </c>
    </row>
    <row r="77" spans="1:6" ht="15">
      <c r="A77" s="37" t="s">
        <v>170</v>
      </c>
      <c r="B77" s="33" t="s">
        <v>171</v>
      </c>
      <c r="C77" s="45"/>
      <c r="D77" s="45"/>
      <c r="E77" s="45"/>
      <c r="F77" s="128">
        <f t="shared" si="1"/>
        <v>0</v>
      </c>
    </row>
    <row r="78" spans="1:6" ht="15">
      <c r="A78" s="37" t="s">
        <v>172</v>
      </c>
      <c r="B78" s="33" t="s">
        <v>173</v>
      </c>
      <c r="C78" s="45"/>
      <c r="D78" s="45"/>
      <c r="E78" s="45"/>
      <c r="F78" s="128">
        <f t="shared" si="1"/>
        <v>0</v>
      </c>
    </row>
    <row r="79" spans="1:6" ht="15">
      <c r="A79" s="6" t="s">
        <v>174</v>
      </c>
      <c r="B79" s="33" t="s">
        <v>175</v>
      </c>
      <c r="C79" s="45"/>
      <c r="D79" s="45"/>
      <c r="E79" s="45"/>
      <c r="F79" s="128">
        <f t="shared" si="1"/>
        <v>0</v>
      </c>
    </row>
    <row r="80" spans="1:6" ht="15">
      <c r="A80" s="6" t="s">
        <v>176</v>
      </c>
      <c r="B80" s="33" t="s">
        <v>177</v>
      </c>
      <c r="C80" s="45"/>
      <c r="D80" s="45"/>
      <c r="E80" s="45"/>
      <c r="F80" s="128">
        <f t="shared" si="1"/>
        <v>0</v>
      </c>
    </row>
    <row r="81" spans="1:6" ht="15">
      <c r="A81" s="6" t="s">
        <v>178</v>
      </c>
      <c r="B81" s="33" t="s">
        <v>179</v>
      </c>
      <c r="C81" s="45"/>
      <c r="D81" s="45"/>
      <c r="E81" s="45"/>
      <c r="F81" s="128">
        <f t="shared" si="1"/>
        <v>0</v>
      </c>
    </row>
    <row r="82" spans="1:6" ht="15">
      <c r="A82" s="55" t="s">
        <v>411</v>
      </c>
      <c r="B82" s="57" t="s">
        <v>180</v>
      </c>
      <c r="C82" s="120">
        <v>0</v>
      </c>
      <c r="D82" s="120"/>
      <c r="E82" s="120"/>
      <c r="F82" s="129">
        <f t="shared" si="1"/>
        <v>0</v>
      </c>
    </row>
    <row r="83" spans="1:6" ht="15">
      <c r="A83" s="13" t="s">
        <v>181</v>
      </c>
      <c r="B83" s="33" t="s">
        <v>182</v>
      </c>
      <c r="C83" s="45"/>
      <c r="D83" s="45"/>
      <c r="E83" s="45"/>
      <c r="F83" s="128">
        <f t="shared" si="1"/>
        <v>0</v>
      </c>
    </row>
    <row r="84" spans="1:6" ht="15">
      <c r="A84" s="13" t="s">
        <v>183</v>
      </c>
      <c r="B84" s="33" t="s">
        <v>184</v>
      </c>
      <c r="C84" s="45"/>
      <c r="D84" s="45"/>
      <c r="E84" s="45"/>
      <c r="F84" s="128">
        <f t="shared" si="1"/>
        <v>0</v>
      </c>
    </row>
    <row r="85" spans="1:6" ht="15">
      <c r="A85" s="13" t="s">
        <v>185</v>
      </c>
      <c r="B85" s="33" t="s">
        <v>186</v>
      </c>
      <c r="C85" s="45"/>
      <c r="D85" s="45"/>
      <c r="E85" s="45"/>
      <c r="F85" s="128">
        <f t="shared" si="1"/>
        <v>0</v>
      </c>
    </row>
    <row r="86" spans="1:6" ht="15">
      <c r="A86" s="13" t="s">
        <v>187</v>
      </c>
      <c r="B86" s="33" t="s">
        <v>188</v>
      </c>
      <c r="C86" s="45"/>
      <c r="D86" s="45"/>
      <c r="E86" s="45"/>
      <c r="F86" s="128">
        <f t="shared" si="1"/>
        <v>0</v>
      </c>
    </row>
    <row r="87" spans="1:6" ht="15">
      <c r="A87" s="54" t="s">
        <v>412</v>
      </c>
      <c r="B87" s="57" t="s">
        <v>189</v>
      </c>
      <c r="C87" s="120">
        <v>0</v>
      </c>
      <c r="D87" s="120"/>
      <c r="E87" s="120"/>
      <c r="F87" s="129">
        <f t="shared" si="1"/>
        <v>0</v>
      </c>
    </row>
    <row r="88" spans="1:6" ht="15">
      <c r="A88" s="13" t="s">
        <v>190</v>
      </c>
      <c r="B88" s="33" t="s">
        <v>191</v>
      </c>
      <c r="C88" s="45"/>
      <c r="D88" s="45"/>
      <c r="E88" s="45"/>
      <c r="F88" s="128">
        <f t="shared" si="1"/>
        <v>0</v>
      </c>
    </row>
    <row r="89" spans="1:6" ht="15">
      <c r="A89" s="13" t="s">
        <v>448</v>
      </c>
      <c r="B89" s="33" t="s">
        <v>192</v>
      </c>
      <c r="C89" s="45"/>
      <c r="D89" s="45"/>
      <c r="E89" s="45"/>
      <c r="F89" s="128">
        <f t="shared" si="1"/>
        <v>0</v>
      </c>
    </row>
    <row r="90" spans="1:6" ht="15">
      <c r="A90" s="13" t="s">
        <v>449</v>
      </c>
      <c r="B90" s="33" t="s">
        <v>193</v>
      </c>
      <c r="C90" s="45"/>
      <c r="D90" s="45"/>
      <c r="E90" s="45"/>
      <c r="F90" s="128">
        <f t="shared" si="1"/>
        <v>0</v>
      </c>
    </row>
    <row r="91" spans="1:6" ht="15">
      <c r="A91" s="13" t="s">
        <v>450</v>
      </c>
      <c r="B91" s="33" t="s">
        <v>194</v>
      </c>
      <c r="C91" s="45"/>
      <c r="D91" s="45"/>
      <c r="E91" s="45"/>
      <c r="F91" s="128">
        <f t="shared" si="1"/>
        <v>0</v>
      </c>
    </row>
    <row r="92" spans="1:6" ht="15">
      <c r="A92" s="13" t="s">
        <v>451</v>
      </c>
      <c r="B92" s="33" t="s">
        <v>195</v>
      </c>
      <c r="C92" s="45"/>
      <c r="D92" s="45"/>
      <c r="E92" s="45"/>
      <c r="F92" s="128">
        <f t="shared" si="1"/>
        <v>0</v>
      </c>
    </row>
    <row r="93" spans="1:6" ht="15">
      <c r="A93" s="13" t="s">
        <v>452</v>
      </c>
      <c r="B93" s="33" t="s">
        <v>196</v>
      </c>
      <c r="C93" s="45"/>
      <c r="D93" s="45"/>
      <c r="E93" s="45"/>
      <c r="F93" s="128">
        <f t="shared" si="1"/>
        <v>0</v>
      </c>
    </row>
    <row r="94" spans="1:6" ht="15">
      <c r="A94" s="13" t="s">
        <v>197</v>
      </c>
      <c r="B94" s="33" t="s">
        <v>198</v>
      </c>
      <c r="C94" s="45"/>
      <c r="D94" s="45"/>
      <c r="E94" s="45"/>
      <c r="F94" s="128">
        <f t="shared" si="1"/>
        <v>0</v>
      </c>
    </row>
    <row r="95" spans="1:6" ht="15">
      <c r="A95" s="13" t="s">
        <v>453</v>
      </c>
      <c r="B95" s="33" t="s">
        <v>199</v>
      </c>
      <c r="C95" s="45"/>
      <c r="D95" s="45"/>
      <c r="E95" s="45"/>
      <c r="F95" s="128">
        <f t="shared" si="1"/>
        <v>0</v>
      </c>
    </row>
    <row r="96" spans="1:6" ht="15">
      <c r="A96" s="54" t="s">
        <v>413</v>
      </c>
      <c r="B96" s="57" t="s">
        <v>200</v>
      </c>
      <c r="C96" s="120">
        <v>0</v>
      </c>
      <c r="D96" s="120"/>
      <c r="E96" s="120"/>
      <c r="F96" s="129">
        <f t="shared" si="1"/>
        <v>0</v>
      </c>
    </row>
    <row r="97" spans="1:6" ht="15.75">
      <c r="A97" s="66" t="s">
        <v>578</v>
      </c>
      <c r="B97" s="57"/>
      <c r="C97" s="45"/>
      <c r="D97" s="45"/>
      <c r="E97" s="45"/>
      <c r="F97" s="128">
        <f t="shared" si="1"/>
        <v>0</v>
      </c>
    </row>
    <row r="98" spans="1:6" ht="15.75">
      <c r="A98" s="38" t="s">
        <v>461</v>
      </c>
      <c r="B98" s="39" t="s">
        <v>201</v>
      </c>
      <c r="C98" s="120">
        <f>C24+C25+C50+C59+C73+C82+C87+C96</f>
        <v>109493</v>
      </c>
      <c r="D98" s="120"/>
      <c r="E98" s="120"/>
      <c r="F98" s="129">
        <f t="shared" si="1"/>
        <v>109493</v>
      </c>
    </row>
    <row r="99" spans="1:25" ht="15">
      <c r="A99" s="13" t="s">
        <v>454</v>
      </c>
      <c r="B99" s="5" t="s">
        <v>202</v>
      </c>
      <c r="C99" s="13"/>
      <c r="D99" s="13"/>
      <c r="E99" s="13"/>
      <c r="F99" s="128">
        <f t="shared" si="1"/>
        <v>0</v>
      </c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6"/>
      <c r="Y99" s="26"/>
    </row>
    <row r="100" spans="1:25" ht="15">
      <c r="A100" s="13" t="s">
        <v>205</v>
      </c>
      <c r="B100" s="5" t="s">
        <v>206</v>
      </c>
      <c r="C100" s="13"/>
      <c r="D100" s="13"/>
      <c r="E100" s="13"/>
      <c r="F100" s="128">
        <f t="shared" si="1"/>
        <v>0</v>
      </c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6"/>
      <c r="Y100" s="26"/>
    </row>
    <row r="101" spans="1:25" ht="15">
      <c r="A101" s="13" t="s">
        <v>455</v>
      </c>
      <c r="B101" s="5" t="s">
        <v>207</v>
      </c>
      <c r="C101" s="13"/>
      <c r="D101" s="13"/>
      <c r="E101" s="13"/>
      <c r="F101" s="128">
        <f t="shared" si="1"/>
        <v>0</v>
      </c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6"/>
      <c r="Y101" s="26"/>
    </row>
    <row r="102" spans="1:25" ht="15">
      <c r="A102" s="15" t="s">
        <v>418</v>
      </c>
      <c r="B102" s="7" t="s">
        <v>209</v>
      </c>
      <c r="C102" s="121">
        <v>0</v>
      </c>
      <c r="D102" s="15"/>
      <c r="E102" s="15"/>
      <c r="F102" s="129">
        <f t="shared" si="1"/>
        <v>0</v>
      </c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6"/>
      <c r="Y102" s="26"/>
    </row>
    <row r="103" spans="1:25" ht="15">
      <c r="A103" s="40" t="s">
        <v>456</v>
      </c>
      <c r="B103" s="5" t="s">
        <v>210</v>
      </c>
      <c r="C103" s="122"/>
      <c r="D103" s="40"/>
      <c r="E103" s="40"/>
      <c r="F103" s="128">
        <f t="shared" si="1"/>
        <v>0</v>
      </c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6"/>
      <c r="Y103" s="26"/>
    </row>
    <row r="104" spans="1:25" ht="15">
      <c r="A104" s="40" t="s">
        <v>424</v>
      </c>
      <c r="B104" s="5" t="s">
        <v>213</v>
      </c>
      <c r="C104" s="122"/>
      <c r="D104" s="40"/>
      <c r="E104" s="40"/>
      <c r="F104" s="128">
        <f t="shared" si="1"/>
        <v>0</v>
      </c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6"/>
      <c r="Y104" s="26"/>
    </row>
    <row r="105" spans="1:25" ht="15">
      <c r="A105" s="13" t="s">
        <v>214</v>
      </c>
      <c r="B105" s="5" t="s">
        <v>215</v>
      </c>
      <c r="C105" s="123"/>
      <c r="D105" s="13"/>
      <c r="E105" s="13"/>
      <c r="F105" s="128">
        <f t="shared" si="1"/>
        <v>0</v>
      </c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6"/>
      <c r="Y105" s="26"/>
    </row>
    <row r="106" spans="1:25" ht="15">
      <c r="A106" s="13" t="s">
        <v>457</v>
      </c>
      <c r="B106" s="5" t="s">
        <v>216</v>
      </c>
      <c r="C106" s="123"/>
      <c r="D106" s="13"/>
      <c r="E106" s="13"/>
      <c r="F106" s="128">
        <f t="shared" si="1"/>
        <v>0</v>
      </c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6"/>
      <c r="Y106" s="26"/>
    </row>
    <row r="107" spans="1:25" ht="15">
      <c r="A107" s="14" t="s">
        <v>421</v>
      </c>
      <c r="B107" s="7" t="s">
        <v>217</v>
      </c>
      <c r="C107" s="124">
        <v>0</v>
      </c>
      <c r="D107" s="14"/>
      <c r="E107" s="14"/>
      <c r="F107" s="129">
        <f t="shared" si="1"/>
        <v>0</v>
      </c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6"/>
      <c r="Y107" s="26"/>
    </row>
    <row r="108" spans="1:25" ht="15">
      <c r="A108" s="40" t="s">
        <v>218</v>
      </c>
      <c r="B108" s="5" t="s">
        <v>219</v>
      </c>
      <c r="C108" s="122"/>
      <c r="D108" s="40"/>
      <c r="E108" s="40"/>
      <c r="F108" s="128">
        <f t="shared" si="1"/>
        <v>0</v>
      </c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6"/>
      <c r="Y108" s="26"/>
    </row>
    <row r="109" spans="1:25" ht="15">
      <c r="A109" s="40" t="s">
        <v>220</v>
      </c>
      <c r="B109" s="5" t="s">
        <v>221</v>
      </c>
      <c r="C109" s="122"/>
      <c r="D109" s="40"/>
      <c r="E109" s="40"/>
      <c r="F109" s="128">
        <f t="shared" si="1"/>
        <v>0</v>
      </c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6"/>
      <c r="Y109" s="26"/>
    </row>
    <row r="110" spans="1:25" ht="15">
      <c r="A110" s="14" t="s">
        <v>222</v>
      </c>
      <c r="B110" s="7" t="s">
        <v>223</v>
      </c>
      <c r="C110" s="124">
        <v>0</v>
      </c>
      <c r="D110" s="14"/>
      <c r="E110" s="14"/>
      <c r="F110" s="129">
        <f t="shared" si="1"/>
        <v>0</v>
      </c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6"/>
      <c r="Y110" s="26"/>
    </row>
    <row r="111" spans="1:25" ht="15">
      <c r="A111" s="40" t="s">
        <v>224</v>
      </c>
      <c r="B111" s="5" t="s">
        <v>225</v>
      </c>
      <c r="C111" s="122"/>
      <c r="D111" s="40"/>
      <c r="E111" s="40"/>
      <c r="F111" s="128">
        <f t="shared" si="1"/>
        <v>0</v>
      </c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6"/>
      <c r="Y111" s="26"/>
    </row>
    <row r="112" spans="1:25" ht="15">
      <c r="A112" s="40" t="s">
        <v>226</v>
      </c>
      <c r="B112" s="5" t="s">
        <v>227</v>
      </c>
      <c r="C112" s="122"/>
      <c r="D112" s="40"/>
      <c r="E112" s="40"/>
      <c r="F112" s="128">
        <f t="shared" si="1"/>
        <v>0</v>
      </c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6"/>
      <c r="Y112" s="26"/>
    </row>
    <row r="113" spans="1:25" ht="15">
      <c r="A113" s="40" t="s">
        <v>228</v>
      </c>
      <c r="B113" s="5" t="s">
        <v>229</v>
      </c>
      <c r="C113" s="122"/>
      <c r="D113" s="40"/>
      <c r="E113" s="40"/>
      <c r="F113" s="128">
        <f t="shared" si="1"/>
        <v>0</v>
      </c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6"/>
      <c r="Y113" s="26"/>
    </row>
    <row r="114" spans="1:25" ht="15">
      <c r="A114" s="41" t="s">
        <v>422</v>
      </c>
      <c r="B114" s="42" t="s">
        <v>230</v>
      </c>
      <c r="C114" s="124">
        <v>0</v>
      </c>
      <c r="D114" s="14"/>
      <c r="E114" s="14"/>
      <c r="F114" s="129">
        <f t="shared" si="1"/>
        <v>0</v>
      </c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6"/>
      <c r="Y114" s="26"/>
    </row>
    <row r="115" spans="1:25" ht="15">
      <c r="A115" s="40" t="s">
        <v>231</v>
      </c>
      <c r="B115" s="5" t="s">
        <v>232</v>
      </c>
      <c r="C115" s="122"/>
      <c r="D115" s="40"/>
      <c r="E115" s="40"/>
      <c r="F115" s="128">
        <f t="shared" si="1"/>
        <v>0</v>
      </c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6"/>
      <c r="Y115" s="26"/>
    </row>
    <row r="116" spans="1:25" ht="15">
      <c r="A116" s="13" t="s">
        <v>233</v>
      </c>
      <c r="B116" s="5" t="s">
        <v>234</v>
      </c>
      <c r="C116" s="123"/>
      <c r="D116" s="13"/>
      <c r="E116" s="13"/>
      <c r="F116" s="128">
        <f t="shared" si="1"/>
        <v>0</v>
      </c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6"/>
      <c r="Y116" s="26"/>
    </row>
    <row r="117" spans="1:25" ht="15">
      <c r="A117" s="40" t="s">
        <v>458</v>
      </c>
      <c r="B117" s="5" t="s">
        <v>235</v>
      </c>
      <c r="C117" s="122"/>
      <c r="D117" s="40"/>
      <c r="E117" s="40"/>
      <c r="F117" s="128">
        <f t="shared" si="1"/>
        <v>0</v>
      </c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6"/>
      <c r="Y117" s="26"/>
    </row>
    <row r="118" spans="1:25" ht="15">
      <c r="A118" s="40" t="s">
        <v>427</v>
      </c>
      <c r="B118" s="5" t="s">
        <v>236</v>
      </c>
      <c r="C118" s="122"/>
      <c r="D118" s="40"/>
      <c r="E118" s="40"/>
      <c r="F118" s="128">
        <f t="shared" si="1"/>
        <v>0</v>
      </c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6"/>
      <c r="Y118" s="26"/>
    </row>
    <row r="119" spans="1:25" ht="15">
      <c r="A119" s="41" t="s">
        <v>428</v>
      </c>
      <c r="B119" s="42" t="s">
        <v>240</v>
      </c>
      <c r="C119" s="124">
        <v>0</v>
      </c>
      <c r="D119" s="14"/>
      <c r="E119" s="14"/>
      <c r="F119" s="129">
        <f t="shared" si="1"/>
        <v>0</v>
      </c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6"/>
      <c r="Y119" s="26"/>
    </row>
    <row r="120" spans="1:25" ht="15">
      <c r="A120" s="13" t="s">
        <v>241</v>
      </c>
      <c r="B120" s="5" t="s">
        <v>242</v>
      </c>
      <c r="C120" s="123"/>
      <c r="D120" s="13"/>
      <c r="E120" s="13"/>
      <c r="F120" s="128">
        <f t="shared" si="1"/>
        <v>0</v>
      </c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6"/>
      <c r="Y120" s="26"/>
    </row>
    <row r="121" spans="1:25" ht="15.75">
      <c r="A121" s="43" t="s">
        <v>462</v>
      </c>
      <c r="B121" s="44" t="s">
        <v>243</v>
      </c>
      <c r="C121" s="124">
        <f>C102+C107+C110+C114+C119</f>
        <v>0</v>
      </c>
      <c r="D121" s="14"/>
      <c r="E121" s="14"/>
      <c r="F121" s="129">
        <f t="shared" si="1"/>
        <v>0</v>
      </c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6"/>
      <c r="Y121" s="26"/>
    </row>
    <row r="122" spans="1:25" ht="15.75">
      <c r="A122" s="48" t="s">
        <v>499</v>
      </c>
      <c r="B122" s="49"/>
      <c r="C122" s="120">
        <f>C98+C121</f>
        <v>109493</v>
      </c>
      <c r="D122" s="120"/>
      <c r="E122" s="120"/>
      <c r="F122" s="129">
        <f t="shared" si="1"/>
        <v>109493</v>
      </c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</row>
    <row r="123" spans="2:25" ht="15"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</row>
    <row r="124" spans="2:25" ht="15"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</row>
    <row r="125" spans="2:25" ht="15"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</row>
    <row r="126" spans="2:25" ht="15"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</row>
    <row r="127" spans="2:25" ht="15"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</row>
    <row r="128" spans="2:25" ht="15"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</row>
    <row r="129" spans="2:25" ht="15"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</row>
    <row r="130" spans="2:25" ht="15"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</row>
    <row r="131" spans="2:25" ht="15"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</row>
    <row r="132" spans="2:25" ht="15"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</row>
    <row r="133" spans="2:25" ht="15"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</row>
    <row r="134" spans="2:25" ht="15"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</row>
    <row r="135" spans="2:25" ht="15"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</row>
    <row r="136" spans="2:25" ht="15"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</row>
    <row r="137" spans="2:25" ht="15"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</row>
    <row r="138" spans="2:25" ht="15"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</row>
    <row r="139" spans="2:25" ht="15"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</row>
    <row r="140" spans="2:25" ht="15"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</row>
    <row r="141" spans="2:25" ht="15"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</row>
    <row r="142" spans="2:25" ht="15"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</row>
    <row r="143" spans="2:25" ht="15"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</row>
    <row r="144" spans="2:25" ht="15"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</row>
    <row r="145" spans="2:25" ht="15"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</row>
    <row r="146" spans="2:25" ht="15"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</row>
    <row r="147" spans="2:25" ht="15"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</row>
    <row r="148" spans="2:25" ht="15"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</row>
    <row r="149" spans="2:25" ht="15"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</row>
    <row r="150" spans="2:25" ht="15"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</row>
    <row r="151" spans="2:25" ht="15"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</row>
    <row r="152" spans="2:25" ht="15"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</row>
    <row r="153" spans="2:25" ht="15"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</row>
    <row r="154" spans="2:25" ht="15"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</row>
    <row r="155" spans="2:25" ht="15"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</row>
    <row r="156" spans="2:25" ht="15"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</row>
    <row r="157" spans="2:25" ht="15"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</row>
    <row r="158" spans="2:25" ht="15"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</row>
    <row r="159" spans="2:25" ht="15"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</row>
    <row r="160" spans="2:25" ht="15"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</row>
    <row r="161" spans="2:25" ht="15"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</row>
    <row r="162" spans="2:25" ht="15"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</row>
    <row r="163" spans="2:25" ht="15"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</row>
    <row r="164" spans="2:25" ht="15"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</row>
    <row r="165" spans="2:25" ht="15"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</row>
    <row r="166" spans="2:25" ht="15"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</row>
    <row r="167" spans="2:25" ht="15"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</row>
    <row r="168" spans="2:25" ht="15"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</row>
    <row r="169" spans="2:25" ht="15"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</row>
    <row r="170" spans="2:25" ht="15"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</row>
    <row r="171" spans="2:25" ht="15"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</row>
  </sheetData>
  <sheetProtection/>
  <mergeCells count="2">
    <mergeCell ref="A1:F1"/>
    <mergeCell ref="A2:F2"/>
  </mergeCells>
  <printOptions/>
  <pageMargins left="0" right="0" top="0" bottom="0" header="0.31496062992125984" footer="0.31496062992125984"/>
  <pageSetup horizontalDpi="200" verticalDpi="200" orientation="portrait" paperSize="9" scale="45" r:id="rId1"/>
  <headerFooter>
    <oddHeader>&amp;R&amp;"-,Félkövér"15. számú melléklet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6"/>
  <sheetViews>
    <sheetView zoomScalePageLayoutView="0" workbookViewId="0" topLeftCell="A61">
      <selection activeCell="F93" sqref="F93"/>
    </sheetView>
  </sheetViews>
  <sheetFormatPr defaultColWidth="9.140625" defaultRowHeight="15"/>
  <cols>
    <col min="1" max="1" width="92.57421875" style="0" customWidth="1"/>
    <col min="3" max="3" width="13.00390625" style="0" customWidth="1"/>
    <col min="4" max="4" width="14.140625" style="0" customWidth="1"/>
    <col min="5" max="5" width="14.00390625" style="0" customWidth="1"/>
    <col min="6" max="6" width="13.140625" style="0" customWidth="1"/>
  </cols>
  <sheetData>
    <row r="1" spans="1:6" ht="24" customHeight="1">
      <c r="A1" s="191" t="s">
        <v>709</v>
      </c>
      <c r="B1" s="195"/>
      <c r="C1" s="195"/>
      <c r="D1" s="195"/>
      <c r="E1" s="195"/>
      <c r="F1" s="193"/>
    </row>
    <row r="2" spans="1:8" ht="24" customHeight="1">
      <c r="A2" s="194" t="s">
        <v>547</v>
      </c>
      <c r="B2" s="192"/>
      <c r="C2" s="192"/>
      <c r="D2" s="192"/>
      <c r="E2" s="192"/>
      <c r="F2" s="193"/>
      <c r="H2" s="98"/>
    </row>
    <row r="3" ht="18">
      <c r="A3" s="53"/>
    </row>
    <row r="4" ht="15">
      <c r="A4" s="133" t="s">
        <v>696</v>
      </c>
    </row>
    <row r="5" spans="1:6" ht="45">
      <c r="A5" s="2" t="s">
        <v>64</v>
      </c>
      <c r="B5" s="3" t="s">
        <v>24</v>
      </c>
      <c r="C5" s="68" t="s">
        <v>580</v>
      </c>
      <c r="D5" s="68" t="s">
        <v>581</v>
      </c>
      <c r="E5" s="68" t="s">
        <v>582</v>
      </c>
      <c r="F5" s="117" t="s">
        <v>8</v>
      </c>
    </row>
    <row r="6" spans="1:6" ht="15" customHeight="1">
      <c r="A6" s="34" t="s">
        <v>244</v>
      </c>
      <c r="B6" s="6" t="s">
        <v>245</v>
      </c>
      <c r="C6" s="128"/>
      <c r="D6" s="128"/>
      <c r="E6" s="128"/>
      <c r="F6" s="128"/>
    </row>
    <row r="7" spans="1:6" ht="15" customHeight="1">
      <c r="A7" s="5" t="s">
        <v>246</v>
      </c>
      <c r="B7" s="6" t="s">
        <v>247</v>
      </c>
      <c r="C7" s="128"/>
      <c r="D7" s="128"/>
      <c r="E7" s="128"/>
      <c r="F7" s="128"/>
    </row>
    <row r="8" spans="1:6" ht="15" customHeight="1">
      <c r="A8" s="5" t="s">
        <v>248</v>
      </c>
      <c r="B8" s="6" t="s">
        <v>249</v>
      </c>
      <c r="C8" s="128"/>
      <c r="D8" s="128"/>
      <c r="E8" s="128"/>
      <c r="F8" s="128"/>
    </row>
    <row r="9" spans="1:6" ht="15" customHeight="1">
      <c r="A9" s="5" t="s">
        <v>250</v>
      </c>
      <c r="B9" s="6" t="s">
        <v>251</v>
      </c>
      <c r="C9" s="128"/>
      <c r="D9" s="128"/>
      <c r="E9" s="128"/>
      <c r="F9" s="128"/>
    </row>
    <row r="10" spans="1:6" ht="15" customHeight="1">
      <c r="A10" s="5" t="s">
        <v>252</v>
      </c>
      <c r="B10" s="6" t="s">
        <v>253</v>
      </c>
      <c r="C10" s="128"/>
      <c r="D10" s="128"/>
      <c r="E10" s="128"/>
      <c r="F10" s="128"/>
    </row>
    <row r="11" spans="1:6" ht="15" customHeight="1">
      <c r="A11" s="5" t="s">
        <v>254</v>
      </c>
      <c r="B11" s="6" t="s">
        <v>255</v>
      </c>
      <c r="C11" s="128"/>
      <c r="D11" s="128"/>
      <c r="E11" s="128"/>
      <c r="F11" s="128"/>
    </row>
    <row r="12" spans="1:6" ht="15" customHeight="1">
      <c r="A12" s="7" t="s">
        <v>502</v>
      </c>
      <c r="B12" s="8" t="s">
        <v>256</v>
      </c>
      <c r="C12" s="128"/>
      <c r="D12" s="128"/>
      <c r="E12" s="128"/>
      <c r="F12" s="128"/>
    </row>
    <row r="13" spans="1:6" ht="15" customHeight="1">
      <c r="A13" s="5" t="s">
        <v>257</v>
      </c>
      <c r="B13" s="6" t="s">
        <v>258</v>
      </c>
      <c r="C13" s="128"/>
      <c r="D13" s="128"/>
      <c r="E13" s="128"/>
      <c r="F13" s="128"/>
    </row>
    <row r="14" spans="1:6" ht="15" customHeight="1">
      <c r="A14" s="5" t="s">
        <v>259</v>
      </c>
      <c r="B14" s="6" t="s">
        <v>260</v>
      </c>
      <c r="C14" s="128"/>
      <c r="D14" s="128"/>
      <c r="E14" s="128"/>
      <c r="F14" s="128"/>
    </row>
    <row r="15" spans="1:6" ht="15" customHeight="1">
      <c r="A15" s="5" t="s">
        <v>463</v>
      </c>
      <c r="B15" s="6" t="s">
        <v>261</v>
      </c>
      <c r="C15" s="128"/>
      <c r="D15" s="128"/>
      <c r="E15" s="128"/>
      <c r="F15" s="128"/>
    </row>
    <row r="16" spans="1:6" ht="15" customHeight="1">
      <c r="A16" s="5" t="s">
        <v>464</v>
      </c>
      <c r="B16" s="6" t="s">
        <v>262</v>
      </c>
      <c r="C16" s="128"/>
      <c r="D16" s="128"/>
      <c r="E16" s="128"/>
      <c r="F16" s="128"/>
    </row>
    <row r="17" spans="1:6" ht="15" customHeight="1">
      <c r="A17" s="5" t="s">
        <v>465</v>
      </c>
      <c r="B17" s="6" t="s">
        <v>263</v>
      </c>
      <c r="C17" s="128"/>
      <c r="D17" s="128"/>
      <c r="E17" s="128"/>
      <c r="F17" s="128"/>
    </row>
    <row r="18" spans="1:6" ht="15" customHeight="1">
      <c r="A18" s="42" t="s">
        <v>503</v>
      </c>
      <c r="B18" s="55" t="s">
        <v>264</v>
      </c>
      <c r="C18" s="128"/>
      <c r="D18" s="128"/>
      <c r="E18" s="128"/>
      <c r="F18" s="128"/>
    </row>
    <row r="19" spans="1:6" ht="15" customHeight="1">
      <c r="A19" s="5" t="s">
        <v>469</v>
      </c>
      <c r="B19" s="6" t="s">
        <v>273</v>
      </c>
      <c r="C19" s="128"/>
      <c r="D19" s="128"/>
      <c r="E19" s="128"/>
      <c r="F19" s="128"/>
    </row>
    <row r="20" spans="1:6" ht="15" customHeight="1">
      <c r="A20" s="5" t="s">
        <v>470</v>
      </c>
      <c r="B20" s="6" t="s">
        <v>274</v>
      </c>
      <c r="C20" s="128"/>
      <c r="D20" s="128"/>
      <c r="E20" s="128"/>
      <c r="F20" s="128"/>
    </row>
    <row r="21" spans="1:6" ht="15" customHeight="1">
      <c r="A21" s="7" t="s">
        <v>505</v>
      </c>
      <c r="B21" s="8" t="s">
        <v>275</v>
      </c>
      <c r="C21" s="128"/>
      <c r="D21" s="128"/>
      <c r="E21" s="128"/>
      <c r="F21" s="128"/>
    </row>
    <row r="22" spans="1:6" ht="15" customHeight="1">
      <c r="A22" s="5" t="s">
        <v>471</v>
      </c>
      <c r="B22" s="6" t="s">
        <v>276</v>
      </c>
      <c r="C22" s="128"/>
      <c r="D22" s="128"/>
      <c r="E22" s="128"/>
      <c r="F22" s="128"/>
    </row>
    <row r="23" spans="1:6" ht="15" customHeight="1">
      <c r="A23" s="5" t="s">
        <v>472</v>
      </c>
      <c r="B23" s="6" t="s">
        <v>277</v>
      </c>
      <c r="C23" s="128"/>
      <c r="D23" s="128"/>
      <c r="E23" s="128"/>
      <c r="F23" s="128"/>
    </row>
    <row r="24" spans="1:6" ht="15" customHeight="1">
      <c r="A24" s="5" t="s">
        <v>473</v>
      </c>
      <c r="B24" s="6" t="s">
        <v>278</v>
      </c>
      <c r="C24" s="128"/>
      <c r="D24" s="128"/>
      <c r="E24" s="128"/>
      <c r="F24" s="128"/>
    </row>
    <row r="25" spans="1:6" ht="15" customHeight="1">
      <c r="A25" s="5" t="s">
        <v>474</v>
      </c>
      <c r="B25" s="6" t="s">
        <v>279</v>
      </c>
      <c r="C25" s="128"/>
      <c r="D25" s="128"/>
      <c r="E25" s="128"/>
      <c r="F25" s="128"/>
    </row>
    <row r="26" spans="1:6" ht="15" customHeight="1">
      <c r="A26" s="5" t="s">
        <v>475</v>
      </c>
      <c r="B26" s="6" t="s">
        <v>282</v>
      </c>
      <c r="C26" s="128"/>
      <c r="D26" s="128"/>
      <c r="E26" s="128"/>
      <c r="F26" s="128"/>
    </row>
    <row r="27" spans="1:6" ht="15" customHeight="1">
      <c r="A27" s="5" t="s">
        <v>283</v>
      </c>
      <c r="B27" s="6" t="s">
        <v>284</v>
      </c>
      <c r="C27" s="128"/>
      <c r="D27" s="128"/>
      <c r="E27" s="128"/>
      <c r="F27" s="128"/>
    </row>
    <row r="28" spans="1:6" ht="15" customHeight="1">
      <c r="A28" s="5" t="s">
        <v>476</v>
      </c>
      <c r="B28" s="6" t="s">
        <v>285</v>
      </c>
      <c r="C28" s="128"/>
      <c r="D28" s="128"/>
      <c r="E28" s="128"/>
      <c r="F28" s="128"/>
    </row>
    <row r="29" spans="1:6" ht="15" customHeight="1">
      <c r="A29" s="5" t="s">
        <v>477</v>
      </c>
      <c r="B29" s="6" t="s">
        <v>290</v>
      </c>
      <c r="C29" s="128"/>
      <c r="D29" s="128"/>
      <c r="E29" s="128"/>
      <c r="F29" s="128"/>
    </row>
    <row r="30" spans="1:6" ht="15" customHeight="1">
      <c r="A30" s="7" t="s">
        <v>506</v>
      </c>
      <c r="B30" s="8" t="s">
        <v>293</v>
      </c>
      <c r="C30" s="128"/>
      <c r="D30" s="128"/>
      <c r="E30" s="128"/>
      <c r="F30" s="128"/>
    </row>
    <row r="31" spans="1:6" ht="15" customHeight="1">
      <c r="A31" s="5" t="s">
        <v>478</v>
      </c>
      <c r="B31" s="6" t="s">
        <v>294</v>
      </c>
      <c r="C31" s="128"/>
      <c r="D31" s="128"/>
      <c r="E31" s="128"/>
      <c r="F31" s="128"/>
    </row>
    <row r="32" spans="1:6" ht="15" customHeight="1">
      <c r="A32" s="42" t="s">
        <v>507</v>
      </c>
      <c r="B32" s="55" t="s">
        <v>295</v>
      </c>
      <c r="C32" s="128"/>
      <c r="D32" s="128"/>
      <c r="E32" s="128"/>
      <c r="F32" s="128"/>
    </row>
    <row r="33" spans="1:6" ht="15" customHeight="1">
      <c r="A33" s="13" t="s">
        <v>296</v>
      </c>
      <c r="B33" s="6" t="s">
        <v>297</v>
      </c>
      <c r="C33" s="128"/>
      <c r="D33" s="128"/>
      <c r="E33" s="128"/>
      <c r="F33" s="128"/>
    </row>
    <row r="34" spans="1:6" ht="15" customHeight="1">
      <c r="A34" s="13" t="s">
        <v>479</v>
      </c>
      <c r="B34" s="6" t="s">
        <v>298</v>
      </c>
      <c r="C34" s="128"/>
      <c r="D34" s="128"/>
      <c r="E34" s="128"/>
      <c r="F34" s="128"/>
    </row>
    <row r="35" spans="1:6" ht="15" customHeight="1">
      <c r="A35" s="13" t="s">
        <v>480</v>
      </c>
      <c r="B35" s="6" t="s">
        <v>299</v>
      </c>
      <c r="C35" s="128"/>
      <c r="D35" s="128"/>
      <c r="E35" s="128"/>
      <c r="F35" s="128"/>
    </row>
    <row r="36" spans="1:6" ht="15" customHeight="1">
      <c r="A36" s="13" t="s">
        <v>481</v>
      </c>
      <c r="B36" s="6" t="s">
        <v>300</v>
      </c>
      <c r="C36" s="128"/>
      <c r="D36" s="128"/>
      <c r="E36" s="128"/>
      <c r="F36" s="128"/>
    </row>
    <row r="37" spans="1:6" ht="15" customHeight="1">
      <c r="A37" s="13" t="s">
        <v>301</v>
      </c>
      <c r="B37" s="6" t="s">
        <v>302</v>
      </c>
      <c r="C37" s="128"/>
      <c r="D37" s="128"/>
      <c r="E37" s="128"/>
      <c r="F37" s="128"/>
    </row>
    <row r="38" spans="1:6" ht="15" customHeight="1">
      <c r="A38" s="13" t="s">
        <v>303</v>
      </c>
      <c r="B38" s="6" t="s">
        <v>304</v>
      </c>
      <c r="C38" s="128"/>
      <c r="D38" s="128"/>
      <c r="E38" s="128"/>
      <c r="F38" s="128"/>
    </row>
    <row r="39" spans="1:6" ht="15" customHeight="1">
      <c r="A39" s="13" t="s">
        <v>305</v>
      </c>
      <c r="B39" s="6" t="s">
        <v>306</v>
      </c>
      <c r="C39" s="128"/>
      <c r="D39" s="128"/>
      <c r="E39" s="128"/>
      <c r="F39" s="128"/>
    </row>
    <row r="40" spans="1:6" ht="15" customHeight="1">
      <c r="A40" s="13" t="s">
        <v>482</v>
      </c>
      <c r="B40" s="6" t="s">
        <v>307</v>
      </c>
      <c r="C40" s="128"/>
      <c r="D40" s="128"/>
      <c r="E40" s="128"/>
      <c r="F40" s="128"/>
    </row>
    <row r="41" spans="1:6" ht="15" customHeight="1">
      <c r="A41" s="13" t="s">
        <v>483</v>
      </c>
      <c r="B41" s="6" t="s">
        <v>308</v>
      </c>
      <c r="C41" s="128"/>
      <c r="D41" s="128"/>
      <c r="E41" s="128"/>
      <c r="F41" s="128"/>
    </row>
    <row r="42" spans="1:6" ht="15" customHeight="1">
      <c r="A42" s="13" t="s">
        <v>484</v>
      </c>
      <c r="B42" s="6" t="s">
        <v>309</v>
      </c>
      <c r="C42" s="128"/>
      <c r="D42" s="128"/>
      <c r="E42" s="128"/>
      <c r="F42" s="128"/>
    </row>
    <row r="43" spans="1:6" ht="15" customHeight="1">
      <c r="A43" s="54" t="s">
        <v>508</v>
      </c>
      <c r="B43" s="55" t="s">
        <v>310</v>
      </c>
      <c r="C43" s="128"/>
      <c r="D43" s="128"/>
      <c r="E43" s="128"/>
      <c r="F43" s="128"/>
    </row>
    <row r="44" spans="1:6" ht="15" customHeight="1">
      <c r="A44" s="13" t="s">
        <v>319</v>
      </c>
      <c r="B44" s="6" t="s">
        <v>320</v>
      </c>
      <c r="C44" s="128"/>
      <c r="D44" s="128"/>
      <c r="E44" s="128"/>
      <c r="F44" s="128"/>
    </row>
    <row r="45" spans="1:6" ht="15" customHeight="1">
      <c r="A45" s="5" t="s">
        <v>488</v>
      </c>
      <c r="B45" s="6" t="s">
        <v>321</v>
      </c>
      <c r="C45" s="128"/>
      <c r="D45" s="128"/>
      <c r="E45" s="128"/>
      <c r="F45" s="128"/>
    </row>
    <row r="46" spans="1:6" ht="15" customHeight="1">
      <c r="A46" s="13" t="s">
        <v>489</v>
      </c>
      <c r="B46" s="6" t="s">
        <v>322</v>
      </c>
      <c r="C46" s="128"/>
      <c r="D46" s="128"/>
      <c r="E46" s="128"/>
      <c r="F46" s="128"/>
    </row>
    <row r="47" spans="1:6" ht="15" customHeight="1">
      <c r="A47" s="42" t="s">
        <v>510</v>
      </c>
      <c r="B47" s="55" t="s">
        <v>323</v>
      </c>
      <c r="C47" s="128"/>
      <c r="D47" s="128"/>
      <c r="E47" s="128"/>
      <c r="F47" s="128"/>
    </row>
    <row r="48" spans="1:6" ht="15" customHeight="1">
      <c r="A48" s="66" t="s">
        <v>579</v>
      </c>
      <c r="B48" s="71"/>
      <c r="C48" s="128"/>
      <c r="D48" s="128"/>
      <c r="E48" s="128"/>
      <c r="F48" s="128"/>
    </row>
    <row r="49" spans="1:6" ht="15" customHeight="1">
      <c r="A49" s="5" t="s">
        <v>265</v>
      </c>
      <c r="B49" s="6" t="s">
        <v>266</v>
      </c>
      <c r="C49" s="128"/>
      <c r="D49" s="128"/>
      <c r="E49" s="128"/>
      <c r="F49" s="128"/>
    </row>
    <row r="50" spans="1:6" ht="15" customHeight="1">
      <c r="A50" s="5" t="s">
        <v>267</v>
      </c>
      <c r="B50" s="6" t="s">
        <v>268</v>
      </c>
      <c r="C50" s="128"/>
      <c r="D50" s="128"/>
      <c r="E50" s="128"/>
      <c r="F50" s="128"/>
    </row>
    <row r="51" spans="1:6" ht="15" customHeight="1">
      <c r="A51" s="5" t="s">
        <v>466</v>
      </c>
      <c r="B51" s="6" t="s">
        <v>269</v>
      </c>
      <c r="C51" s="128"/>
      <c r="D51" s="128"/>
      <c r="E51" s="128"/>
      <c r="F51" s="128"/>
    </row>
    <row r="52" spans="1:6" ht="15" customHeight="1">
      <c r="A52" s="5" t="s">
        <v>467</v>
      </c>
      <c r="B52" s="6" t="s">
        <v>270</v>
      </c>
      <c r="C52" s="128"/>
      <c r="D52" s="128"/>
      <c r="E52" s="128"/>
      <c r="F52" s="128"/>
    </row>
    <row r="53" spans="1:6" ht="15" customHeight="1">
      <c r="A53" s="5" t="s">
        <v>468</v>
      </c>
      <c r="B53" s="6" t="s">
        <v>271</v>
      </c>
      <c r="C53" s="128"/>
      <c r="D53" s="128"/>
      <c r="E53" s="128"/>
      <c r="F53" s="128"/>
    </row>
    <row r="54" spans="1:6" ht="15" customHeight="1">
      <c r="A54" s="42" t="s">
        <v>504</v>
      </c>
      <c r="B54" s="55" t="s">
        <v>272</v>
      </c>
      <c r="C54" s="128"/>
      <c r="D54" s="128"/>
      <c r="E54" s="128"/>
      <c r="F54" s="128"/>
    </row>
    <row r="55" spans="1:6" ht="15" customHeight="1">
      <c r="A55" s="13" t="s">
        <v>485</v>
      </c>
      <c r="B55" s="6" t="s">
        <v>311</v>
      </c>
      <c r="C55" s="128"/>
      <c r="D55" s="128"/>
      <c r="E55" s="128"/>
      <c r="F55" s="128"/>
    </row>
    <row r="56" spans="1:6" ht="15" customHeight="1">
      <c r="A56" s="13" t="s">
        <v>486</v>
      </c>
      <c r="B56" s="6" t="s">
        <v>312</v>
      </c>
      <c r="C56" s="128"/>
      <c r="D56" s="128"/>
      <c r="E56" s="128"/>
      <c r="F56" s="128"/>
    </row>
    <row r="57" spans="1:6" ht="15" customHeight="1">
      <c r="A57" s="13" t="s">
        <v>313</v>
      </c>
      <c r="B57" s="6" t="s">
        <v>314</v>
      </c>
      <c r="C57" s="128"/>
      <c r="D57" s="128"/>
      <c r="E57" s="128"/>
      <c r="F57" s="128"/>
    </row>
    <row r="58" spans="1:6" ht="15" customHeight="1">
      <c r="A58" s="13" t="s">
        <v>487</v>
      </c>
      <c r="B58" s="6" t="s">
        <v>315</v>
      </c>
      <c r="C58" s="128"/>
      <c r="D58" s="128"/>
      <c r="E58" s="128"/>
      <c r="F58" s="128"/>
    </row>
    <row r="59" spans="1:6" ht="15" customHeight="1">
      <c r="A59" s="13" t="s">
        <v>316</v>
      </c>
      <c r="B59" s="6" t="s">
        <v>317</v>
      </c>
      <c r="C59" s="128"/>
      <c r="D59" s="128"/>
      <c r="E59" s="128"/>
      <c r="F59" s="128"/>
    </row>
    <row r="60" spans="1:6" ht="15" customHeight="1">
      <c r="A60" s="42" t="s">
        <v>509</v>
      </c>
      <c r="B60" s="55" t="s">
        <v>318</v>
      </c>
      <c r="C60" s="128"/>
      <c r="D60" s="128"/>
      <c r="E60" s="128"/>
      <c r="F60" s="128"/>
    </row>
    <row r="61" spans="1:6" ht="15" customHeight="1">
      <c r="A61" s="13" t="s">
        <v>324</v>
      </c>
      <c r="B61" s="6" t="s">
        <v>325</v>
      </c>
      <c r="C61" s="128"/>
      <c r="D61" s="128"/>
      <c r="E61" s="128"/>
      <c r="F61" s="128"/>
    </row>
    <row r="62" spans="1:6" ht="15" customHeight="1">
      <c r="A62" s="5" t="s">
        <v>490</v>
      </c>
      <c r="B62" s="6" t="s">
        <v>326</v>
      </c>
      <c r="C62" s="128"/>
      <c r="D62" s="128"/>
      <c r="E62" s="128"/>
      <c r="F62" s="128"/>
    </row>
    <row r="63" spans="1:6" ht="15" customHeight="1">
      <c r="A63" s="13" t="s">
        <v>491</v>
      </c>
      <c r="B63" s="6" t="s">
        <v>327</v>
      </c>
      <c r="C63" s="128"/>
      <c r="D63" s="128"/>
      <c r="E63" s="128"/>
      <c r="F63" s="128"/>
    </row>
    <row r="64" spans="1:6" ht="15" customHeight="1">
      <c r="A64" s="42" t="s">
        <v>512</v>
      </c>
      <c r="B64" s="55" t="s">
        <v>328</v>
      </c>
      <c r="C64" s="128"/>
      <c r="D64" s="128"/>
      <c r="E64" s="128"/>
      <c r="F64" s="128"/>
    </row>
    <row r="65" spans="1:6" ht="15" customHeight="1">
      <c r="A65" s="66" t="s">
        <v>578</v>
      </c>
      <c r="B65" s="71"/>
      <c r="C65" s="128"/>
      <c r="D65" s="128"/>
      <c r="E65" s="128"/>
      <c r="F65" s="128"/>
    </row>
    <row r="66" spans="1:6" ht="15.75">
      <c r="A66" s="52" t="s">
        <v>511</v>
      </c>
      <c r="B66" s="38" t="s">
        <v>329</v>
      </c>
      <c r="C66" s="128"/>
      <c r="D66" s="128"/>
      <c r="E66" s="128"/>
      <c r="F66" s="128"/>
    </row>
    <row r="67" spans="1:6" ht="15.75">
      <c r="A67" s="70" t="s">
        <v>631</v>
      </c>
      <c r="B67" s="69"/>
      <c r="C67" s="128"/>
      <c r="D67" s="128"/>
      <c r="E67" s="128"/>
      <c r="F67" s="128"/>
    </row>
    <row r="68" spans="1:6" ht="15.75">
      <c r="A68" s="70" t="s">
        <v>632</v>
      </c>
      <c r="B68" s="69"/>
      <c r="C68" s="128"/>
      <c r="D68" s="128"/>
      <c r="E68" s="128"/>
      <c r="F68" s="128"/>
    </row>
    <row r="69" spans="1:6" ht="15">
      <c r="A69" s="40" t="s">
        <v>493</v>
      </c>
      <c r="B69" s="5" t="s">
        <v>330</v>
      </c>
      <c r="C69" s="128"/>
      <c r="D69" s="128"/>
      <c r="E69" s="128"/>
      <c r="F69" s="128"/>
    </row>
    <row r="70" spans="1:6" ht="15">
      <c r="A70" s="13" t="s">
        <v>331</v>
      </c>
      <c r="B70" s="5" t="s">
        <v>332</v>
      </c>
      <c r="C70" s="128"/>
      <c r="D70" s="128"/>
      <c r="E70" s="128"/>
      <c r="F70" s="128"/>
    </row>
    <row r="71" spans="1:6" ht="15">
      <c r="A71" s="40" t="s">
        <v>494</v>
      </c>
      <c r="B71" s="5" t="s">
        <v>333</v>
      </c>
      <c r="C71" s="128"/>
      <c r="D71" s="128"/>
      <c r="E71" s="128"/>
      <c r="F71" s="128"/>
    </row>
    <row r="72" spans="1:6" ht="15">
      <c r="A72" s="15" t="s">
        <v>513</v>
      </c>
      <c r="B72" s="7" t="s">
        <v>334</v>
      </c>
      <c r="C72" s="128">
        <f>SUM(C69:C71)</f>
        <v>0</v>
      </c>
      <c r="D72" s="128">
        <f>SUM(D69:D71)</f>
        <v>0</v>
      </c>
      <c r="E72" s="128">
        <f>SUM(E69:E71)</f>
        <v>0</v>
      </c>
      <c r="F72" s="128">
        <f>SUM(F69:F71)</f>
        <v>0</v>
      </c>
    </row>
    <row r="73" spans="1:6" ht="15">
      <c r="A73" s="13" t="s">
        <v>495</v>
      </c>
      <c r="B73" s="5" t="s">
        <v>335</v>
      </c>
      <c r="C73" s="128"/>
      <c r="D73" s="128"/>
      <c r="E73" s="128"/>
      <c r="F73" s="128"/>
    </row>
    <row r="74" spans="1:6" ht="15">
      <c r="A74" s="40" t="s">
        <v>336</v>
      </c>
      <c r="B74" s="5" t="s">
        <v>337</v>
      </c>
      <c r="C74" s="128"/>
      <c r="D74" s="128"/>
      <c r="E74" s="128"/>
      <c r="F74" s="128"/>
    </row>
    <row r="75" spans="1:6" ht="15">
      <c r="A75" s="13" t="s">
        <v>496</v>
      </c>
      <c r="B75" s="5" t="s">
        <v>338</v>
      </c>
      <c r="C75" s="128"/>
      <c r="D75" s="128"/>
      <c r="E75" s="128"/>
      <c r="F75" s="128"/>
    </row>
    <row r="76" spans="1:6" ht="15">
      <c r="A76" s="40" t="s">
        <v>339</v>
      </c>
      <c r="B76" s="5" t="s">
        <v>340</v>
      </c>
      <c r="C76" s="128"/>
      <c r="D76" s="128"/>
      <c r="E76" s="128"/>
      <c r="F76" s="128"/>
    </row>
    <row r="77" spans="1:6" ht="15">
      <c r="A77" s="14" t="s">
        <v>514</v>
      </c>
      <c r="B77" s="7" t="s">
        <v>341</v>
      </c>
      <c r="C77" s="128">
        <f>SUM(C73:C76)</f>
        <v>0</v>
      </c>
      <c r="D77" s="128">
        <f>SUM(D73:D76)</f>
        <v>0</v>
      </c>
      <c r="E77" s="128">
        <f>SUM(E73:E76)</f>
        <v>0</v>
      </c>
      <c r="F77" s="128">
        <f>SUM(F73:F76)</f>
        <v>0</v>
      </c>
    </row>
    <row r="78" spans="1:6" ht="15">
      <c r="A78" s="5" t="s">
        <v>629</v>
      </c>
      <c r="B78" s="5" t="s">
        <v>342</v>
      </c>
      <c r="C78" s="128"/>
      <c r="D78" s="128"/>
      <c r="E78" s="128"/>
      <c r="F78" s="128"/>
    </row>
    <row r="79" spans="1:6" ht="15">
      <c r="A79" s="5" t="s">
        <v>630</v>
      </c>
      <c r="B79" s="5" t="s">
        <v>342</v>
      </c>
      <c r="C79" s="128"/>
      <c r="D79" s="128"/>
      <c r="E79" s="128"/>
      <c r="F79" s="128"/>
    </row>
    <row r="80" spans="1:6" ht="15">
      <c r="A80" s="5" t="s">
        <v>627</v>
      </c>
      <c r="B80" s="5" t="s">
        <v>343</v>
      </c>
      <c r="C80" s="128"/>
      <c r="D80" s="128"/>
      <c r="E80" s="128"/>
      <c r="F80" s="128"/>
    </row>
    <row r="81" spans="1:6" ht="15">
      <c r="A81" s="5" t="s">
        <v>628</v>
      </c>
      <c r="B81" s="5" t="s">
        <v>343</v>
      </c>
      <c r="C81" s="128"/>
      <c r="D81" s="128"/>
      <c r="E81" s="128"/>
      <c r="F81" s="128"/>
    </row>
    <row r="82" spans="1:6" ht="15">
      <c r="A82" s="7" t="s">
        <v>515</v>
      </c>
      <c r="B82" s="7" t="s">
        <v>344</v>
      </c>
      <c r="C82" s="128">
        <f>SUM(C78:C81)</f>
        <v>0</v>
      </c>
      <c r="D82" s="128">
        <f>SUM(D78:D81)</f>
        <v>0</v>
      </c>
      <c r="E82" s="128">
        <f>SUM(E78:E81)</f>
        <v>0</v>
      </c>
      <c r="F82" s="128">
        <f>C82+D82+E82</f>
        <v>0</v>
      </c>
    </row>
    <row r="83" spans="1:6" ht="15">
      <c r="A83" s="40" t="s">
        <v>345</v>
      </c>
      <c r="B83" s="5" t="s">
        <v>346</v>
      </c>
      <c r="C83" s="128"/>
      <c r="D83" s="128"/>
      <c r="E83" s="128"/>
      <c r="F83" s="128"/>
    </row>
    <row r="84" spans="1:6" ht="15">
      <c r="A84" s="40" t="s">
        <v>347</v>
      </c>
      <c r="B84" s="5" t="s">
        <v>348</v>
      </c>
      <c r="C84" s="128"/>
      <c r="D84" s="128"/>
      <c r="E84" s="128"/>
      <c r="F84" s="128"/>
    </row>
    <row r="85" spans="1:6" ht="15">
      <c r="A85" s="40" t="s">
        <v>349</v>
      </c>
      <c r="B85" s="5" t="s">
        <v>350</v>
      </c>
      <c r="C85" s="128">
        <v>109493</v>
      </c>
      <c r="D85" s="128"/>
      <c r="E85" s="128"/>
      <c r="F85" s="128">
        <v>109493</v>
      </c>
    </row>
    <row r="86" spans="1:6" ht="15">
      <c r="A86" s="40" t="s">
        <v>351</v>
      </c>
      <c r="B86" s="5" t="s">
        <v>352</v>
      </c>
      <c r="C86" s="128"/>
      <c r="D86" s="128"/>
      <c r="E86" s="128"/>
      <c r="F86" s="128"/>
    </row>
    <row r="87" spans="1:6" ht="15">
      <c r="A87" s="13" t="s">
        <v>497</v>
      </c>
      <c r="B87" s="5" t="s">
        <v>353</v>
      </c>
      <c r="C87" s="128"/>
      <c r="D87" s="128"/>
      <c r="E87" s="128"/>
      <c r="F87" s="128"/>
    </row>
    <row r="88" spans="1:6" ht="15">
      <c r="A88" s="15" t="s">
        <v>516</v>
      </c>
      <c r="B88" s="7" t="s">
        <v>355</v>
      </c>
      <c r="C88" s="128">
        <f>SUM(C83:C87)</f>
        <v>109493</v>
      </c>
      <c r="D88" s="128">
        <f>SUM(D83:D87)</f>
        <v>0</v>
      </c>
      <c r="E88" s="128">
        <f>SUM(E83:E87)</f>
        <v>0</v>
      </c>
      <c r="F88" s="128">
        <f>C88+D88+E88</f>
        <v>109493</v>
      </c>
    </row>
    <row r="89" spans="1:6" ht="15">
      <c r="A89" s="13" t="s">
        <v>356</v>
      </c>
      <c r="B89" s="5" t="s">
        <v>357</v>
      </c>
      <c r="C89" s="128"/>
      <c r="D89" s="128"/>
      <c r="E89" s="128"/>
      <c r="F89" s="128"/>
    </row>
    <row r="90" spans="1:6" ht="15">
      <c r="A90" s="13" t="s">
        <v>358</v>
      </c>
      <c r="B90" s="5" t="s">
        <v>359</v>
      </c>
      <c r="C90" s="128"/>
      <c r="D90" s="128"/>
      <c r="E90" s="128"/>
      <c r="F90" s="128"/>
    </row>
    <row r="91" spans="1:6" ht="15">
      <c r="A91" s="40" t="s">
        <v>360</v>
      </c>
      <c r="B91" s="5" t="s">
        <v>361</v>
      </c>
      <c r="C91" s="128"/>
      <c r="D91" s="128"/>
      <c r="E91" s="128"/>
      <c r="F91" s="128"/>
    </row>
    <row r="92" spans="1:6" ht="15">
      <c r="A92" s="40" t="s">
        <v>498</v>
      </c>
      <c r="B92" s="5" t="s">
        <v>362</v>
      </c>
      <c r="C92" s="128"/>
      <c r="D92" s="128"/>
      <c r="E92" s="128"/>
      <c r="F92" s="128"/>
    </row>
    <row r="93" spans="1:6" ht="15">
      <c r="A93" s="14" t="s">
        <v>517</v>
      </c>
      <c r="B93" s="7" t="s">
        <v>363</v>
      </c>
      <c r="C93" s="128">
        <f>SUM(C89:C92)</f>
        <v>0</v>
      </c>
      <c r="D93" s="128">
        <f>SUM(D89:D92)</f>
        <v>0</v>
      </c>
      <c r="E93" s="128">
        <f>SUM(E89:E92)</f>
        <v>0</v>
      </c>
      <c r="F93" s="128">
        <f>SUM(F89:F92)</f>
        <v>0</v>
      </c>
    </row>
    <row r="94" spans="1:6" ht="15">
      <c r="A94" s="15" t="s">
        <v>364</v>
      </c>
      <c r="B94" s="7" t="s">
        <v>365</v>
      </c>
      <c r="C94" s="128"/>
      <c r="D94" s="128"/>
      <c r="E94" s="128"/>
      <c r="F94" s="128"/>
    </row>
    <row r="95" spans="1:6" ht="15.75">
      <c r="A95" s="43" t="s">
        <v>518</v>
      </c>
      <c r="B95" s="44" t="s">
        <v>366</v>
      </c>
      <c r="C95" s="129">
        <f>C72+C77+C82+C88+C93+C94</f>
        <v>109493</v>
      </c>
      <c r="D95" s="129">
        <f>D72+D77+D82+D88+D93+D94</f>
        <v>0</v>
      </c>
      <c r="E95" s="129">
        <f>E72+E77+E82+E88+E93+E94</f>
        <v>0</v>
      </c>
      <c r="F95" s="129">
        <f>F72+F77+F82+F88+F93+F94</f>
        <v>109493</v>
      </c>
    </row>
    <row r="96" spans="1:6" ht="15.75">
      <c r="A96" s="48" t="s">
        <v>500</v>
      </c>
      <c r="B96" s="49"/>
      <c r="C96" s="129">
        <f>C66+C95</f>
        <v>109493</v>
      </c>
      <c r="D96" s="129">
        <f>D66+D95</f>
        <v>0</v>
      </c>
      <c r="E96" s="129">
        <f>E66+E95</f>
        <v>0</v>
      </c>
      <c r="F96" s="129">
        <f>F66+F95</f>
        <v>109493</v>
      </c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>
    <oddHeader>&amp;R&amp;"-,Félkövér"16. számú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PageLayoutView="0" workbookViewId="0" topLeftCell="A94">
      <selection activeCell="A126" sqref="A126"/>
    </sheetView>
  </sheetViews>
  <sheetFormatPr defaultColWidth="9.140625" defaultRowHeight="15"/>
  <cols>
    <col min="1" max="1" width="105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4.140625" style="0" customWidth="1"/>
  </cols>
  <sheetData>
    <row r="1" spans="1:6" ht="24.75" customHeight="1">
      <c r="A1" s="191" t="s">
        <v>709</v>
      </c>
      <c r="B1" s="192"/>
      <c r="C1" s="192"/>
      <c r="D1" s="192"/>
      <c r="E1" s="192"/>
      <c r="F1" s="193"/>
    </row>
    <row r="2" spans="1:6" ht="21.75" customHeight="1">
      <c r="A2" s="194" t="s">
        <v>548</v>
      </c>
      <c r="B2" s="192"/>
      <c r="C2" s="192"/>
      <c r="D2" s="192"/>
      <c r="E2" s="192"/>
      <c r="F2" s="193"/>
    </row>
    <row r="3" ht="18">
      <c r="A3" s="53"/>
    </row>
    <row r="4" ht="15">
      <c r="A4" s="4" t="s">
        <v>657</v>
      </c>
    </row>
    <row r="5" spans="1:6" ht="45">
      <c r="A5" s="2" t="s">
        <v>64</v>
      </c>
      <c r="B5" s="3" t="s">
        <v>65</v>
      </c>
      <c r="C5" s="68" t="s">
        <v>580</v>
      </c>
      <c r="D5" s="68" t="s">
        <v>581</v>
      </c>
      <c r="E5" s="68" t="s">
        <v>582</v>
      </c>
      <c r="F5" s="117" t="s">
        <v>8</v>
      </c>
    </row>
    <row r="6" spans="1:6" ht="15.75">
      <c r="A6" s="31" t="s">
        <v>66</v>
      </c>
      <c r="B6" s="32" t="s">
        <v>67</v>
      </c>
      <c r="C6" s="45">
        <f>'18.sz. melléklet'!C6+'11. sz. melléklet'!C6+'15. sz. melléklet'!C6</f>
        <v>176748</v>
      </c>
      <c r="D6" s="45">
        <f>'18.sz. melléklet'!D6+'11. sz. melléklet'!D6+'15. sz. melléklet'!D6</f>
        <v>0</v>
      </c>
      <c r="E6" s="125"/>
      <c r="F6" s="126">
        <f>SUM(C6:E6)</f>
        <v>176748</v>
      </c>
    </row>
    <row r="7" spans="1:6" ht="15.75">
      <c r="A7" s="31" t="s">
        <v>68</v>
      </c>
      <c r="B7" s="33" t="s">
        <v>69</v>
      </c>
      <c r="C7" s="45">
        <f>'18.sz. melléklet'!C7+'11. sz. melléklet'!C7+'15. sz. melléklet'!C7</f>
        <v>4715</v>
      </c>
      <c r="D7" s="45">
        <f>'18.sz. melléklet'!D7+'11. sz. melléklet'!D7+'15. sz. melléklet'!D7</f>
        <v>0</v>
      </c>
      <c r="E7" s="125"/>
      <c r="F7" s="126">
        <f aca="true" t="shared" si="0" ref="F7:F70">SUM(C7:E7)</f>
        <v>4715</v>
      </c>
    </row>
    <row r="8" spans="1:6" ht="15.75">
      <c r="A8" s="31" t="s">
        <v>70</v>
      </c>
      <c r="B8" s="33" t="s">
        <v>71</v>
      </c>
      <c r="C8" s="45">
        <f>'18.sz. melléklet'!C8+'11. sz. melléklet'!C8+'15. sz. melléklet'!C8</f>
        <v>0</v>
      </c>
      <c r="D8" s="45">
        <f>'18.sz. melléklet'!D8+'11. sz. melléklet'!D8+'15. sz. melléklet'!D8</f>
        <v>0</v>
      </c>
      <c r="E8" s="125"/>
      <c r="F8" s="126">
        <f t="shared" si="0"/>
        <v>0</v>
      </c>
    </row>
    <row r="9" spans="1:6" ht="15.75">
      <c r="A9" s="34" t="s">
        <v>72</v>
      </c>
      <c r="B9" s="33" t="s">
        <v>73</v>
      </c>
      <c r="C9" s="45">
        <f>'18.sz. melléklet'!C9+'11. sz. melléklet'!C9+'15. sz. melléklet'!C9</f>
        <v>200</v>
      </c>
      <c r="D9" s="45">
        <f>'18.sz. melléklet'!D9+'11. sz. melléklet'!D9+'15. sz. melléklet'!D9</f>
        <v>0</v>
      </c>
      <c r="E9" s="125"/>
      <c r="F9" s="126">
        <f t="shared" si="0"/>
        <v>200</v>
      </c>
    </row>
    <row r="10" spans="1:6" ht="15.75">
      <c r="A10" s="34" t="s">
        <v>74</v>
      </c>
      <c r="B10" s="33" t="s">
        <v>75</v>
      </c>
      <c r="C10" s="45">
        <f>'18.sz. melléklet'!C10+'11. sz. melléklet'!C10+'15. sz. melléklet'!C10</f>
        <v>0</v>
      </c>
      <c r="D10" s="45">
        <f>'18.sz. melléklet'!D10+'11. sz. melléklet'!D10+'15. sz. melléklet'!D10</f>
        <v>0</v>
      </c>
      <c r="E10" s="125"/>
      <c r="F10" s="126">
        <f t="shared" si="0"/>
        <v>0</v>
      </c>
    </row>
    <row r="11" spans="1:6" ht="15.75">
      <c r="A11" s="34" t="s">
        <v>76</v>
      </c>
      <c r="B11" s="33" t="s">
        <v>77</v>
      </c>
      <c r="C11" s="45">
        <f>'18.sz. melléklet'!C11+'11. sz. melléklet'!C11+'15. sz. melléklet'!C11</f>
        <v>4892</v>
      </c>
      <c r="D11" s="45">
        <f>'18.sz. melléklet'!D11+'11. sz. melléklet'!D11+'15. sz. melléklet'!D11</f>
        <v>0</v>
      </c>
      <c r="E11" s="125"/>
      <c r="F11" s="126">
        <f t="shared" si="0"/>
        <v>4892</v>
      </c>
    </row>
    <row r="12" spans="1:6" ht="15.75">
      <c r="A12" s="34" t="s">
        <v>78</v>
      </c>
      <c r="B12" s="33" t="s">
        <v>79</v>
      </c>
      <c r="C12" s="45">
        <f>'18.sz. melléklet'!C12+'11. sz. melléklet'!C12+'15. sz. melléklet'!C12</f>
        <v>13078</v>
      </c>
      <c r="D12" s="45">
        <f>'18.sz. melléklet'!D12+'11. sz. melléklet'!D12+'15. sz. melléklet'!D12</f>
        <v>0</v>
      </c>
      <c r="E12" s="125"/>
      <c r="F12" s="126">
        <f t="shared" si="0"/>
        <v>13078</v>
      </c>
    </row>
    <row r="13" spans="1:6" ht="15.75">
      <c r="A13" s="34" t="s">
        <v>80</v>
      </c>
      <c r="B13" s="33" t="s">
        <v>81</v>
      </c>
      <c r="C13" s="45">
        <f>'18.sz. melléklet'!C13+'11. sz. melléklet'!C13+'15. sz. melléklet'!C13</f>
        <v>78</v>
      </c>
      <c r="D13" s="45">
        <f>'18.sz. melléklet'!D13+'11. sz. melléklet'!D13+'15. sz. melléklet'!D13</f>
        <v>0</v>
      </c>
      <c r="E13" s="125"/>
      <c r="F13" s="126">
        <f t="shared" si="0"/>
        <v>78</v>
      </c>
    </row>
    <row r="14" spans="1:6" ht="15.75">
      <c r="A14" s="5" t="s">
        <v>82</v>
      </c>
      <c r="B14" s="33" t="s">
        <v>83</v>
      </c>
      <c r="C14" s="45">
        <f>'18.sz. melléklet'!C14+'11. sz. melléklet'!C14+'15. sz. melléklet'!C14</f>
        <v>1300</v>
      </c>
      <c r="D14" s="45">
        <f>'18.sz. melléklet'!D14+'11. sz. melléklet'!D14+'15. sz. melléklet'!D14</f>
        <v>0</v>
      </c>
      <c r="E14" s="125"/>
      <c r="F14" s="126">
        <f t="shared" si="0"/>
        <v>1300</v>
      </c>
    </row>
    <row r="15" spans="1:6" ht="15.75">
      <c r="A15" s="5" t="s">
        <v>84</v>
      </c>
      <c r="B15" s="33" t="s">
        <v>85</v>
      </c>
      <c r="C15" s="45">
        <f>'18.sz. melléklet'!C15+'11. sz. melléklet'!C15+'15. sz. melléklet'!C15</f>
        <v>400</v>
      </c>
      <c r="D15" s="45">
        <f>'18.sz. melléklet'!D15+'11. sz. melléklet'!D15+'15. sz. melléklet'!D15</f>
        <v>0</v>
      </c>
      <c r="E15" s="125"/>
      <c r="F15" s="126">
        <f t="shared" si="0"/>
        <v>400</v>
      </c>
    </row>
    <row r="16" spans="1:6" ht="15.75">
      <c r="A16" s="5" t="s">
        <v>86</v>
      </c>
      <c r="B16" s="33" t="s">
        <v>87</v>
      </c>
      <c r="C16" s="45">
        <f>'18.sz. melléklet'!C16+'11. sz. melléklet'!C16+'15. sz. melléklet'!C16</f>
        <v>0</v>
      </c>
      <c r="D16" s="45">
        <f>'18.sz. melléklet'!D16+'11. sz. melléklet'!D16+'15. sz. melléklet'!D16</f>
        <v>0</v>
      </c>
      <c r="E16" s="125"/>
      <c r="F16" s="126">
        <f t="shared" si="0"/>
        <v>0</v>
      </c>
    </row>
    <row r="17" spans="1:6" ht="15.75">
      <c r="A17" s="5" t="s">
        <v>88</v>
      </c>
      <c r="B17" s="33" t="s">
        <v>89</v>
      </c>
      <c r="C17" s="45">
        <f>'18.sz. melléklet'!C17+'11. sz. melléklet'!C17+'15. sz. melléklet'!C17</f>
        <v>0</v>
      </c>
      <c r="D17" s="45">
        <f>'18.sz. melléklet'!D17+'11. sz. melléklet'!D17+'15. sz. melléklet'!D17</f>
        <v>0</v>
      </c>
      <c r="E17" s="125"/>
      <c r="F17" s="126">
        <f t="shared" si="0"/>
        <v>0</v>
      </c>
    </row>
    <row r="18" spans="1:6" ht="15.75">
      <c r="A18" s="5" t="s">
        <v>429</v>
      </c>
      <c r="B18" s="33" t="s">
        <v>90</v>
      </c>
      <c r="C18" s="45">
        <f>'18.sz. melléklet'!C18+'11. sz. melléklet'!C18+'15. sz. melléklet'!C18</f>
        <v>0</v>
      </c>
      <c r="D18" s="45">
        <f>'18.sz. melléklet'!D18+'11. sz. melléklet'!D18+'15. sz. melléklet'!D18</f>
        <v>0</v>
      </c>
      <c r="E18" s="125"/>
      <c r="F18" s="126">
        <f t="shared" si="0"/>
        <v>0</v>
      </c>
    </row>
    <row r="19" spans="1:6" ht="15.75">
      <c r="A19" s="35" t="s">
        <v>367</v>
      </c>
      <c r="B19" s="36" t="s">
        <v>91</v>
      </c>
      <c r="C19" s="120">
        <f>'18.sz. melléklet'!C19+'11. sz. melléklet'!C19+'15. sz. melléklet'!C19</f>
        <v>201411</v>
      </c>
      <c r="D19" s="45">
        <f>'18.sz. melléklet'!D19+'11. sz. melléklet'!D19+'15. sz. melléklet'!D19</f>
        <v>0</v>
      </c>
      <c r="E19" s="120"/>
      <c r="F19" s="127">
        <f t="shared" si="0"/>
        <v>201411</v>
      </c>
    </row>
    <row r="20" spans="1:6" ht="15.75">
      <c r="A20" s="5" t="s">
        <v>92</v>
      </c>
      <c r="B20" s="33" t="s">
        <v>93</v>
      </c>
      <c r="C20" s="45">
        <f>'18.sz. melléklet'!C20+'11. sz. melléklet'!C20+'15. sz. melléklet'!C20</f>
        <v>8280</v>
      </c>
      <c r="D20" s="45">
        <f>'18.sz. melléklet'!D20+'11. sz. melléklet'!D20+'15. sz. melléklet'!D20</f>
        <v>0</v>
      </c>
      <c r="E20" s="125"/>
      <c r="F20" s="126">
        <f t="shared" si="0"/>
        <v>8280</v>
      </c>
    </row>
    <row r="21" spans="1:6" ht="15.75">
      <c r="A21" s="5" t="s">
        <v>94</v>
      </c>
      <c r="B21" s="33" t="s">
        <v>95</v>
      </c>
      <c r="C21" s="45">
        <f>'18.sz. melléklet'!C21+'11. sz. melléklet'!C21+'15. sz. melléklet'!C21</f>
        <v>1260</v>
      </c>
      <c r="D21" s="45">
        <f>'18.sz. melléklet'!D21+'11. sz. melléklet'!D21+'15. sz. melléklet'!D21</f>
        <v>0</v>
      </c>
      <c r="E21" s="125"/>
      <c r="F21" s="126">
        <f t="shared" si="0"/>
        <v>1260</v>
      </c>
    </row>
    <row r="22" spans="1:6" ht="15.75">
      <c r="A22" s="6" t="s">
        <v>96</v>
      </c>
      <c r="B22" s="33" t="s">
        <v>97</v>
      </c>
      <c r="C22" s="45">
        <f>'18.sz. melléklet'!C22+'11. sz. melléklet'!C22+'15. sz. melléklet'!C22</f>
        <v>400</v>
      </c>
      <c r="D22" s="45">
        <f>'18.sz. melléklet'!D22+'11. sz. melléklet'!D22+'15. sz. melléklet'!D22</f>
        <v>0</v>
      </c>
      <c r="E22" s="125"/>
      <c r="F22" s="126">
        <f t="shared" si="0"/>
        <v>400</v>
      </c>
    </row>
    <row r="23" spans="1:6" ht="15.75">
      <c r="A23" s="7" t="s">
        <v>368</v>
      </c>
      <c r="B23" s="36" t="s">
        <v>98</v>
      </c>
      <c r="C23" s="120">
        <f>'18.sz. melléklet'!C23+'11. sz. melléklet'!C23+'15. sz. melléklet'!C23</f>
        <v>9940</v>
      </c>
      <c r="D23" s="45">
        <f>'18.sz. melléklet'!D23+'11. sz. melléklet'!D23+'15. sz. melléklet'!D23</f>
        <v>0</v>
      </c>
      <c r="E23" s="120"/>
      <c r="F23" s="127">
        <f t="shared" si="0"/>
        <v>9940</v>
      </c>
    </row>
    <row r="24" spans="1:6" ht="15.75">
      <c r="A24" s="56" t="s">
        <v>459</v>
      </c>
      <c r="B24" s="57" t="s">
        <v>99</v>
      </c>
      <c r="C24" s="120">
        <f>'18.sz. melléklet'!C24+'11. sz. melléklet'!C24+'15. sz. melléklet'!C24</f>
        <v>211351</v>
      </c>
      <c r="D24" s="45">
        <f>'18.sz. melléklet'!D24+'11. sz. melléklet'!D24+'15. sz. melléklet'!D24</f>
        <v>0</v>
      </c>
      <c r="E24" s="120"/>
      <c r="F24" s="127">
        <f t="shared" si="0"/>
        <v>211351</v>
      </c>
    </row>
    <row r="25" spans="1:6" ht="15.75">
      <c r="A25" s="42" t="s">
        <v>430</v>
      </c>
      <c r="B25" s="57" t="s">
        <v>100</v>
      </c>
      <c r="C25" s="120">
        <f>'18.sz. melléklet'!C25+'11. sz. melléklet'!C25+'15. sz. melléklet'!C25</f>
        <v>56656</v>
      </c>
      <c r="D25" s="45">
        <f>'18.sz. melléklet'!D25+'11. sz. melléklet'!D25+'15. sz. melléklet'!D25</f>
        <v>0</v>
      </c>
      <c r="E25" s="120"/>
      <c r="F25" s="127">
        <f t="shared" si="0"/>
        <v>56656</v>
      </c>
    </row>
    <row r="26" spans="1:6" ht="15.75">
      <c r="A26" s="5" t="s">
        <v>101</v>
      </c>
      <c r="B26" s="33" t="s">
        <v>102</v>
      </c>
      <c r="C26" s="45">
        <f>'18.sz. melléklet'!C26+'11. sz. melléklet'!C26+'15. sz. melléklet'!C26</f>
        <v>5150</v>
      </c>
      <c r="D26" s="45">
        <f>'18.sz. melléklet'!D26+'11. sz. melléklet'!D26+'15. sz. melléklet'!D26</f>
        <v>0</v>
      </c>
      <c r="E26" s="125"/>
      <c r="F26" s="126">
        <f t="shared" si="0"/>
        <v>5150</v>
      </c>
    </row>
    <row r="27" spans="1:6" ht="15.75">
      <c r="A27" s="5" t="s">
        <v>103</v>
      </c>
      <c r="B27" s="33" t="s">
        <v>104</v>
      </c>
      <c r="C27" s="45">
        <f>'18.sz. melléklet'!C27+'11. sz. melléklet'!C27+'15. sz. melléklet'!C27</f>
        <v>35790</v>
      </c>
      <c r="D27" s="45">
        <f>'18.sz. melléklet'!D27+'11. sz. melléklet'!D27+'15. sz. melléklet'!D27</f>
        <v>0</v>
      </c>
      <c r="E27" s="125"/>
      <c r="F27" s="126">
        <f t="shared" si="0"/>
        <v>35790</v>
      </c>
    </row>
    <row r="28" spans="1:6" ht="15.75">
      <c r="A28" s="5" t="s">
        <v>105</v>
      </c>
      <c r="B28" s="33" t="s">
        <v>106</v>
      </c>
      <c r="C28" s="45">
        <f>'18.sz. melléklet'!C28+'11. sz. melléklet'!C28+'15. sz. melléklet'!C28</f>
        <v>0</v>
      </c>
      <c r="D28" s="45">
        <f>'18.sz. melléklet'!D28+'11. sz. melléklet'!D28+'15. sz. melléklet'!D28</f>
        <v>0</v>
      </c>
      <c r="E28" s="125"/>
      <c r="F28" s="126">
        <f t="shared" si="0"/>
        <v>0</v>
      </c>
    </row>
    <row r="29" spans="1:6" ht="15.75">
      <c r="A29" s="7" t="s">
        <v>369</v>
      </c>
      <c r="B29" s="36" t="s">
        <v>107</v>
      </c>
      <c r="C29" s="120">
        <f>'18.sz. melléklet'!C29+'11. sz. melléklet'!C29+'15. sz. melléklet'!C29</f>
        <v>40940</v>
      </c>
      <c r="D29" s="45">
        <f>'18.sz. melléklet'!D29+'11. sz. melléklet'!D29+'15. sz. melléklet'!D29</f>
        <v>0</v>
      </c>
      <c r="E29" s="125"/>
      <c r="F29" s="127">
        <f t="shared" si="0"/>
        <v>40940</v>
      </c>
    </row>
    <row r="30" spans="1:6" ht="15.75">
      <c r="A30" s="5" t="s">
        <v>108</v>
      </c>
      <c r="B30" s="33" t="s">
        <v>109</v>
      </c>
      <c r="C30" s="45">
        <f>'18.sz. melléklet'!C30+'11. sz. melléklet'!C30+'15. sz. melléklet'!C30</f>
        <v>4320</v>
      </c>
      <c r="D30" s="45">
        <f>'18.sz. melléklet'!D30+'11. sz. melléklet'!D30+'15. sz. melléklet'!D30</f>
        <v>0</v>
      </c>
      <c r="E30" s="125"/>
      <c r="F30" s="126">
        <f t="shared" si="0"/>
        <v>4320</v>
      </c>
    </row>
    <row r="31" spans="1:6" ht="15.75">
      <c r="A31" s="5" t="s">
        <v>110</v>
      </c>
      <c r="B31" s="33" t="s">
        <v>111</v>
      </c>
      <c r="C31" s="45">
        <f>'18.sz. melléklet'!C31+'11. sz. melléklet'!C31+'15. sz. melléklet'!C31</f>
        <v>5500</v>
      </c>
      <c r="D31" s="45">
        <f>'18.sz. melléklet'!D31+'11. sz. melléklet'!D31+'15. sz. melléklet'!D31</f>
        <v>0</v>
      </c>
      <c r="E31" s="125"/>
      <c r="F31" s="126">
        <f t="shared" si="0"/>
        <v>5500</v>
      </c>
    </row>
    <row r="32" spans="1:6" ht="15" customHeight="1">
      <c r="A32" s="7" t="s">
        <v>460</v>
      </c>
      <c r="B32" s="36" t="s">
        <v>112</v>
      </c>
      <c r="C32" s="120">
        <f>'18.sz. melléklet'!C32+'11. sz. melléklet'!C32+'15. sz. melléklet'!C32</f>
        <v>9820</v>
      </c>
      <c r="D32" s="45">
        <f>'18.sz. melléklet'!D32+'11. sz. melléklet'!D32+'15. sz. melléklet'!D32</f>
        <v>0</v>
      </c>
      <c r="E32" s="125"/>
      <c r="F32" s="127">
        <f t="shared" si="0"/>
        <v>9820</v>
      </c>
    </row>
    <row r="33" spans="1:6" ht="15.75">
      <c r="A33" s="5" t="s">
        <v>113</v>
      </c>
      <c r="B33" s="33" t="s">
        <v>114</v>
      </c>
      <c r="C33" s="45">
        <f>'18.sz. melléklet'!C33+'11. sz. melléklet'!C33+'15. sz. melléklet'!C33</f>
        <v>40580</v>
      </c>
      <c r="D33" s="45">
        <f>'18.sz. melléklet'!D33+'11. sz. melléklet'!D33+'15. sz. melléklet'!D33</f>
        <v>0</v>
      </c>
      <c r="E33" s="125"/>
      <c r="F33" s="126">
        <f t="shared" si="0"/>
        <v>40580</v>
      </c>
    </row>
    <row r="34" spans="1:6" ht="15.75">
      <c r="A34" s="5" t="s">
        <v>115</v>
      </c>
      <c r="B34" s="33" t="s">
        <v>116</v>
      </c>
      <c r="C34" s="45">
        <f>'18.sz. melléklet'!C34+'11. sz. melléklet'!C34+'15. sz. melléklet'!C34</f>
        <v>0</v>
      </c>
      <c r="D34" s="45">
        <f>'18.sz. melléklet'!D34+'11. sz. melléklet'!D34+'15. sz. melléklet'!D34</f>
        <v>0</v>
      </c>
      <c r="E34" s="125"/>
      <c r="F34" s="126">
        <f t="shared" si="0"/>
        <v>0</v>
      </c>
    </row>
    <row r="35" spans="1:6" ht="15.75">
      <c r="A35" s="5" t="s">
        <v>431</v>
      </c>
      <c r="B35" s="33" t="s">
        <v>117</v>
      </c>
      <c r="C35" s="45">
        <f>'18.sz. melléklet'!C35+'11. sz. melléklet'!C35+'15. sz. melléklet'!C35</f>
        <v>0</v>
      </c>
      <c r="D35" s="45">
        <f>'18.sz. melléklet'!D35+'11. sz. melléklet'!D35+'15. sz. melléklet'!D35</f>
        <v>0</v>
      </c>
      <c r="E35" s="125"/>
      <c r="F35" s="126">
        <f t="shared" si="0"/>
        <v>0</v>
      </c>
    </row>
    <row r="36" spans="1:6" ht="15.75">
      <c r="A36" s="5" t="s">
        <v>118</v>
      </c>
      <c r="B36" s="33" t="s">
        <v>119</v>
      </c>
      <c r="C36" s="45">
        <f>'18.sz. melléklet'!C36+'11. sz. melléklet'!C36+'15. sz. melléklet'!C36</f>
        <v>37124</v>
      </c>
      <c r="D36" s="45">
        <f>'18.sz. melléklet'!D36+'11. sz. melléklet'!D36+'15. sz. melléklet'!D36</f>
        <v>0</v>
      </c>
      <c r="E36" s="125"/>
      <c r="F36" s="126">
        <f t="shared" si="0"/>
        <v>37124</v>
      </c>
    </row>
    <row r="37" spans="1:6" ht="15.75">
      <c r="A37" s="10" t="s">
        <v>432</v>
      </c>
      <c r="B37" s="33" t="s">
        <v>120</v>
      </c>
      <c r="C37" s="45">
        <f>'18.sz. melléklet'!C37+'11. sz. melléklet'!C37+'15. sz. melléklet'!C37</f>
        <v>0</v>
      </c>
      <c r="D37" s="45">
        <f>'18.sz. melléklet'!D37+'11. sz. melléklet'!D37+'15. sz. melléklet'!D37</f>
        <v>0</v>
      </c>
      <c r="E37" s="125"/>
      <c r="F37" s="126">
        <f t="shared" si="0"/>
        <v>0</v>
      </c>
    </row>
    <row r="38" spans="1:6" ht="15.75">
      <c r="A38" s="6" t="s">
        <v>121</v>
      </c>
      <c r="B38" s="33" t="s">
        <v>122</v>
      </c>
      <c r="C38" s="45">
        <f>'18.sz. melléklet'!C38+'11. sz. melléklet'!C38+'15. sz. melléklet'!C38</f>
        <v>1900</v>
      </c>
      <c r="D38" s="45">
        <f>'18.sz. melléklet'!D38+'11. sz. melléklet'!D38+'15. sz. melléklet'!D38</f>
        <v>0</v>
      </c>
      <c r="E38" s="125"/>
      <c r="F38" s="126">
        <f t="shared" si="0"/>
        <v>1900</v>
      </c>
    </row>
    <row r="39" spans="1:6" ht="15.75">
      <c r="A39" s="5" t="s">
        <v>433</v>
      </c>
      <c r="B39" s="33" t="s">
        <v>123</v>
      </c>
      <c r="C39" s="45">
        <f>'18.sz. melléklet'!C39+'11. sz. melléklet'!C39+'15. sz. melléklet'!C39</f>
        <v>18505</v>
      </c>
      <c r="D39" s="45">
        <f>'18.sz. melléklet'!D39+'11. sz. melléklet'!D39+'15. sz. melléklet'!D39</f>
        <v>0</v>
      </c>
      <c r="E39" s="125"/>
      <c r="F39" s="126">
        <f t="shared" si="0"/>
        <v>18505</v>
      </c>
    </row>
    <row r="40" spans="1:6" ht="15.75">
      <c r="A40" s="7" t="s">
        <v>370</v>
      </c>
      <c r="B40" s="36" t="s">
        <v>124</v>
      </c>
      <c r="C40" s="120">
        <f>'18.sz. melléklet'!C40+'11. sz. melléklet'!C40+'15. sz. melléklet'!C40</f>
        <v>98109</v>
      </c>
      <c r="D40" s="45">
        <f>'18.sz. melléklet'!D40+'11. sz. melléklet'!D40+'15. sz. melléklet'!D40</f>
        <v>0</v>
      </c>
      <c r="E40" s="125"/>
      <c r="F40" s="127">
        <f t="shared" si="0"/>
        <v>98109</v>
      </c>
    </row>
    <row r="41" spans="1:6" ht="15.75">
      <c r="A41" s="5" t="s">
        <v>125</v>
      </c>
      <c r="B41" s="33" t="s">
        <v>126</v>
      </c>
      <c r="C41" s="45">
        <f>'18.sz. melléklet'!C41+'11. sz. melléklet'!C41+'15. sz. melléklet'!C41</f>
        <v>1620</v>
      </c>
      <c r="D41" s="45">
        <f>'18.sz. melléklet'!D41+'11. sz. melléklet'!D41+'15. sz. melléklet'!D41</f>
        <v>0</v>
      </c>
      <c r="E41" s="125"/>
      <c r="F41" s="126">
        <f t="shared" si="0"/>
        <v>1620</v>
      </c>
    </row>
    <row r="42" spans="1:6" ht="15.75">
      <c r="A42" s="5" t="s">
        <v>127</v>
      </c>
      <c r="B42" s="33" t="s">
        <v>128</v>
      </c>
      <c r="C42" s="45">
        <f>'18.sz. melléklet'!C42+'11. sz. melléklet'!C42+'15. sz. melléklet'!C42</f>
        <v>3550</v>
      </c>
      <c r="D42" s="45">
        <f>'18.sz. melléklet'!D42+'11. sz. melléklet'!D42+'15. sz. melléklet'!D42</f>
        <v>0</v>
      </c>
      <c r="E42" s="125"/>
      <c r="F42" s="126">
        <f t="shared" si="0"/>
        <v>3550</v>
      </c>
    </row>
    <row r="43" spans="1:6" ht="15.75">
      <c r="A43" s="7" t="s">
        <v>371</v>
      </c>
      <c r="B43" s="36" t="s">
        <v>129</v>
      </c>
      <c r="C43" s="120">
        <f>'18.sz. melléklet'!C43+'11. sz. melléklet'!C43+'15. sz. melléklet'!C43</f>
        <v>5170</v>
      </c>
      <c r="D43" s="45">
        <f>'18.sz. melléklet'!D43+'11. sz. melléklet'!D43+'15. sz. melléklet'!D43</f>
        <v>0</v>
      </c>
      <c r="E43" s="125"/>
      <c r="F43" s="127">
        <f t="shared" si="0"/>
        <v>5170</v>
      </c>
    </row>
    <row r="44" spans="1:6" ht="15.75">
      <c r="A44" s="5" t="s">
        <v>130</v>
      </c>
      <c r="B44" s="33" t="s">
        <v>131</v>
      </c>
      <c r="C44" s="45">
        <f>'18.sz. melléklet'!C44+'11. sz. melléklet'!C44+'15. sz. melléklet'!C44</f>
        <v>49734</v>
      </c>
      <c r="D44" s="45">
        <f>'18.sz. melléklet'!D44+'11. sz. melléklet'!D44+'15. sz. melléklet'!D44</f>
        <v>0</v>
      </c>
      <c r="E44" s="125"/>
      <c r="F44" s="126">
        <f t="shared" si="0"/>
        <v>49734</v>
      </c>
    </row>
    <row r="45" spans="1:6" ht="15.75">
      <c r="A45" s="5" t="s">
        <v>132</v>
      </c>
      <c r="B45" s="33" t="s">
        <v>133</v>
      </c>
      <c r="C45" s="45">
        <f>'18.sz. melléklet'!C45+'11. sz. melléklet'!C45+'15. sz. melléklet'!C45</f>
        <v>0</v>
      </c>
      <c r="D45" s="45">
        <f>'18.sz. melléklet'!D45+'11. sz. melléklet'!D45+'15. sz. melléklet'!D45</f>
        <v>0</v>
      </c>
      <c r="E45" s="125"/>
      <c r="F45" s="126">
        <f t="shared" si="0"/>
        <v>0</v>
      </c>
    </row>
    <row r="46" spans="1:6" ht="15.75">
      <c r="A46" s="5" t="s">
        <v>434</v>
      </c>
      <c r="B46" s="33" t="s">
        <v>134</v>
      </c>
      <c r="C46" s="45">
        <f>'18.sz. melléklet'!C46+'11. sz. melléklet'!C46+'15. sz. melléklet'!C46</f>
        <v>0</v>
      </c>
      <c r="D46" s="45">
        <f>'18.sz. melléklet'!D46+'11. sz. melléklet'!D46+'15. sz. melléklet'!D46</f>
        <v>0</v>
      </c>
      <c r="E46" s="125"/>
      <c r="F46" s="126">
        <f t="shared" si="0"/>
        <v>0</v>
      </c>
    </row>
    <row r="47" spans="1:6" ht="15.75">
      <c r="A47" s="5" t="s">
        <v>435</v>
      </c>
      <c r="B47" s="33" t="s">
        <v>135</v>
      </c>
      <c r="C47" s="45">
        <f>'18.sz. melléklet'!C47+'11. sz. melléklet'!C47+'15. sz. melléklet'!C47</f>
        <v>0</v>
      </c>
      <c r="D47" s="45">
        <f>'18.sz. melléklet'!D47+'11. sz. melléklet'!D47+'15. sz. melléklet'!D47</f>
        <v>0</v>
      </c>
      <c r="E47" s="125"/>
      <c r="F47" s="126">
        <f t="shared" si="0"/>
        <v>0</v>
      </c>
    </row>
    <row r="48" spans="1:6" ht="15.75">
      <c r="A48" s="5" t="s">
        <v>136</v>
      </c>
      <c r="B48" s="33" t="s">
        <v>137</v>
      </c>
      <c r="C48" s="45">
        <f>'18.sz. melléklet'!C48+'11. sz. melléklet'!C48+'15. sz. melléklet'!C48</f>
        <v>58748</v>
      </c>
      <c r="D48" s="45">
        <f>'18.sz. melléklet'!D48+'11. sz. melléklet'!D48+'15. sz. melléklet'!D48</f>
        <v>0</v>
      </c>
      <c r="E48" s="125"/>
      <c r="F48" s="126">
        <f t="shared" si="0"/>
        <v>58748</v>
      </c>
    </row>
    <row r="49" spans="1:6" ht="15.75">
      <c r="A49" s="7" t="s">
        <v>372</v>
      </c>
      <c r="B49" s="36" t="s">
        <v>138</v>
      </c>
      <c r="C49" s="120">
        <f>'18.sz. melléklet'!C49+'11. sz. melléklet'!C49+'15. sz. melléklet'!C49</f>
        <v>108482</v>
      </c>
      <c r="D49" s="45">
        <f>'18.sz. melléklet'!D49+'11. sz. melléklet'!D49+'15. sz. melléklet'!D49</f>
        <v>0</v>
      </c>
      <c r="E49" s="120"/>
      <c r="F49" s="127">
        <f t="shared" si="0"/>
        <v>108482</v>
      </c>
    </row>
    <row r="50" spans="1:6" ht="15.75">
      <c r="A50" s="42" t="s">
        <v>373</v>
      </c>
      <c r="B50" s="57" t="s">
        <v>139</v>
      </c>
      <c r="C50" s="120">
        <f>'18.sz. melléklet'!C50+'11. sz. melléklet'!C50+'15. sz. melléklet'!C50</f>
        <v>262521</v>
      </c>
      <c r="D50" s="45">
        <f>'18.sz. melléklet'!D50+'11. sz. melléklet'!D50+'15. sz. melléklet'!D50</f>
        <v>0</v>
      </c>
      <c r="E50" s="125"/>
      <c r="F50" s="127">
        <f t="shared" si="0"/>
        <v>262521</v>
      </c>
    </row>
    <row r="51" spans="1:6" ht="15.75">
      <c r="A51" s="13" t="s">
        <v>140</v>
      </c>
      <c r="B51" s="33" t="s">
        <v>141</v>
      </c>
      <c r="C51" s="45">
        <f>'18.sz. melléklet'!C51+'11. sz. melléklet'!C51+'15. sz. melléklet'!C51</f>
        <v>0</v>
      </c>
      <c r="D51" s="45">
        <f>'18.sz. melléklet'!D51+'11. sz. melléklet'!D51+'15. sz. melléklet'!D51</f>
        <v>0</v>
      </c>
      <c r="E51" s="125"/>
      <c r="F51" s="126">
        <f t="shared" si="0"/>
        <v>0</v>
      </c>
    </row>
    <row r="52" spans="1:6" ht="15.75">
      <c r="A52" s="13" t="s">
        <v>374</v>
      </c>
      <c r="B52" s="33" t="s">
        <v>142</v>
      </c>
      <c r="C52" s="45">
        <f>'18.sz. melléklet'!C52+'11. sz. melléklet'!C52+'15. sz. melléklet'!C52</f>
        <v>0</v>
      </c>
      <c r="D52" s="45">
        <f>'18.sz. melléklet'!D52+'11. sz. melléklet'!D52+'15. sz. melléklet'!D52</f>
        <v>0</v>
      </c>
      <c r="E52" s="125"/>
      <c r="F52" s="126">
        <f t="shared" si="0"/>
        <v>0</v>
      </c>
    </row>
    <row r="53" spans="1:6" ht="15.75">
      <c r="A53" s="17" t="s">
        <v>436</v>
      </c>
      <c r="B53" s="33" t="s">
        <v>143</v>
      </c>
      <c r="C53" s="45">
        <f>'18.sz. melléklet'!C53+'11. sz. melléklet'!C53+'15. sz. melléklet'!C53</f>
        <v>0</v>
      </c>
      <c r="D53" s="45">
        <f>'18.sz. melléklet'!D53+'11. sz. melléklet'!D53+'15. sz. melléklet'!D53</f>
        <v>0</v>
      </c>
      <c r="E53" s="125"/>
      <c r="F53" s="126">
        <f t="shared" si="0"/>
        <v>0</v>
      </c>
    </row>
    <row r="54" spans="1:6" ht="15.75">
      <c r="A54" s="17" t="s">
        <v>437</v>
      </c>
      <c r="B54" s="33" t="s">
        <v>144</v>
      </c>
      <c r="C54" s="45">
        <f>'18.sz. melléklet'!C54+'11. sz. melléklet'!C54+'15. sz. melléklet'!C54</f>
        <v>1450</v>
      </c>
      <c r="D54" s="45">
        <f>'18.sz. melléklet'!D54+'11. sz. melléklet'!D54+'15. sz. melléklet'!D54</f>
        <v>0</v>
      </c>
      <c r="E54" s="125"/>
      <c r="F54" s="126">
        <f t="shared" si="0"/>
        <v>1450</v>
      </c>
    </row>
    <row r="55" spans="1:6" ht="15.75">
      <c r="A55" s="17" t="s">
        <v>438</v>
      </c>
      <c r="B55" s="33" t="s">
        <v>145</v>
      </c>
      <c r="C55" s="45">
        <f>'18.sz. melléklet'!C55+'11. sz. melléklet'!C55+'15. sz. melléklet'!C55</f>
        <v>895</v>
      </c>
      <c r="D55" s="45">
        <f>'18.sz. melléklet'!D55+'11. sz. melléklet'!D55+'15. sz. melléklet'!D55</f>
        <v>0</v>
      </c>
      <c r="E55" s="125"/>
      <c r="F55" s="126">
        <f t="shared" si="0"/>
        <v>895</v>
      </c>
    </row>
    <row r="56" spans="1:6" ht="15.75">
      <c r="A56" s="13" t="s">
        <v>439</v>
      </c>
      <c r="B56" s="33" t="s">
        <v>146</v>
      </c>
      <c r="C56" s="45">
        <f>'18.sz. melléklet'!C56+'11. sz. melléklet'!C56+'15. sz. melléklet'!C56</f>
        <v>250</v>
      </c>
      <c r="D56" s="45">
        <f>'18.sz. melléklet'!D56+'11. sz. melléklet'!D56+'15. sz. melléklet'!D56</f>
        <v>0</v>
      </c>
      <c r="E56" s="125"/>
      <c r="F56" s="126">
        <f t="shared" si="0"/>
        <v>250</v>
      </c>
    </row>
    <row r="57" spans="1:6" ht="15.75">
      <c r="A57" s="13" t="s">
        <v>440</v>
      </c>
      <c r="B57" s="33" t="s">
        <v>147</v>
      </c>
      <c r="C57" s="45">
        <f>'18.sz. melléklet'!C57+'11. sz. melléklet'!C57+'15. sz. melléklet'!C57</f>
        <v>500</v>
      </c>
      <c r="D57" s="45">
        <f>'18.sz. melléklet'!D57+'11. sz. melléklet'!D57+'15. sz. melléklet'!D57</f>
        <v>0</v>
      </c>
      <c r="E57" s="125"/>
      <c r="F57" s="126">
        <f t="shared" si="0"/>
        <v>500</v>
      </c>
    </row>
    <row r="58" spans="1:6" ht="15.75">
      <c r="A58" s="13" t="s">
        <v>441</v>
      </c>
      <c r="B58" s="33" t="s">
        <v>148</v>
      </c>
      <c r="C58" s="45">
        <f>'18.sz. melléklet'!C58+'11. sz. melléklet'!C58+'15. sz. melléklet'!C58</f>
        <v>15380</v>
      </c>
      <c r="D58" s="45">
        <f>'18.sz. melléklet'!D58+'11. sz. melléklet'!D58+'15. sz. melléklet'!D58</f>
        <v>0</v>
      </c>
      <c r="E58" s="125"/>
      <c r="F58" s="126">
        <f t="shared" si="0"/>
        <v>15380</v>
      </c>
    </row>
    <row r="59" spans="1:6" ht="15.75">
      <c r="A59" s="54" t="s">
        <v>403</v>
      </c>
      <c r="B59" s="57" t="s">
        <v>149</v>
      </c>
      <c r="C59" s="120">
        <f>'18.sz. melléklet'!C59+'11. sz. melléklet'!C59+'15. sz. melléklet'!C59</f>
        <v>18475</v>
      </c>
      <c r="D59" s="45">
        <f>'18.sz. melléklet'!D59+'11. sz. melléklet'!D59+'15. sz. melléklet'!D59</f>
        <v>0</v>
      </c>
      <c r="E59" s="125"/>
      <c r="F59" s="127">
        <f t="shared" si="0"/>
        <v>18475</v>
      </c>
    </row>
    <row r="60" spans="1:6" ht="15.75">
      <c r="A60" s="12" t="s">
        <v>442</v>
      </c>
      <c r="B60" s="33" t="s">
        <v>150</v>
      </c>
      <c r="C60" s="45">
        <f>'18.sz. melléklet'!C60+'11. sz. melléklet'!C60+'15. sz. melléklet'!C60</f>
        <v>0</v>
      </c>
      <c r="D60" s="45">
        <f>'18.sz. melléklet'!D60+'11. sz. melléklet'!D60+'15. sz. melléklet'!D60</f>
        <v>0</v>
      </c>
      <c r="E60" s="125"/>
      <c r="F60" s="126">
        <f t="shared" si="0"/>
        <v>0</v>
      </c>
    </row>
    <row r="61" spans="1:6" ht="15.75">
      <c r="A61" s="12" t="s">
        <v>151</v>
      </c>
      <c r="B61" s="33" t="s">
        <v>152</v>
      </c>
      <c r="C61" s="45">
        <f>'18.sz. melléklet'!C61+'11. sz. melléklet'!C61+'15. sz. melléklet'!C61</f>
        <v>0</v>
      </c>
      <c r="D61" s="45">
        <f>'18.sz. melléklet'!D61+'11. sz. melléklet'!D61+'15. sz. melléklet'!D61</f>
        <v>0</v>
      </c>
      <c r="E61" s="125"/>
      <c r="F61" s="126">
        <f t="shared" si="0"/>
        <v>0</v>
      </c>
    </row>
    <row r="62" spans="1:6" ht="15.75">
      <c r="A62" s="12" t="s">
        <v>153</v>
      </c>
      <c r="B62" s="33" t="s">
        <v>154</v>
      </c>
      <c r="C62" s="45">
        <f>'18.sz. melléklet'!C62+'11. sz. melléklet'!C62+'15. sz. melléklet'!C62</f>
        <v>0</v>
      </c>
      <c r="D62" s="45">
        <f>'18.sz. melléklet'!D62+'11. sz. melléklet'!D62+'15. sz. melléklet'!D62</f>
        <v>0</v>
      </c>
      <c r="E62" s="125"/>
      <c r="F62" s="126">
        <f t="shared" si="0"/>
        <v>0</v>
      </c>
    </row>
    <row r="63" spans="1:6" ht="15.75">
      <c r="A63" s="12" t="s">
        <v>404</v>
      </c>
      <c r="B63" s="33" t="s">
        <v>155</v>
      </c>
      <c r="C63" s="45">
        <f>'18.sz. melléklet'!C63+'11. sz. melléklet'!C63+'15. sz. melléklet'!C63</f>
        <v>0</v>
      </c>
      <c r="D63" s="45">
        <f>'18.sz. melléklet'!D63+'11. sz. melléklet'!D63+'15. sz. melléklet'!D63</f>
        <v>0</v>
      </c>
      <c r="E63" s="125"/>
      <c r="F63" s="126">
        <f t="shared" si="0"/>
        <v>0</v>
      </c>
    </row>
    <row r="64" spans="1:6" ht="15.75">
      <c r="A64" s="12" t="s">
        <v>443</v>
      </c>
      <c r="B64" s="33" t="s">
        <v>156</v>
      </c>
      <c r="C64" s="45">
        <f>'18.sz. melléklet'!C64+'11. sz. melléklet'!C64+'15. sz. melléklet'!C64</f>
        <v>0</v>
      </c>
      <c r="D64" s="45">
        <f>'18.sz. melléklet'!D64+'11. sz. melléklet'!D64+'15. sz. melléklet'!D64</f>
        <v>0</v>
      </c>
      <c r="E64" s="125"/>
      <c r="F64" s="126">
        <f t="shared" si="0"/>
        <v>0</v>
      </c>
    </row>
    <row r="65" spans="1:6" ht="15.75">
      <c r="A65" s="12" t="s">
        <v>406</v>
      </c>
      <c r="B65" s="33" t="s">
        <v>157</v>
      </c>
      <c r="C65" s="45">
        <f>'18.sz. melléklet'!C65+'11. sz. melléklet'!C65+'15. sz. melléklet'!C65</f>
        <v>0</v>
      </c>
      <c r="D65" s="45">
        <f>'18.sz. melléklet'!D65+'11. sz. melléklet'!D65+'15. sz. melléklet'!D65</f>
        <v>0</v>
      </c>
      <c r="E65" s="125"/>
      <c r="F65" s="126">
        <f t="shared" si="0"/>
        <v>0</v>
      </c>
    </row>
    <row r="66" spans="1:6" ht="15.75">
      <c r="A66" s="12" t="s">
        <v>444</v>
      </c>
      <c r="B66" s="33" t="s">
        <v>158</v>
      </c>
      <c r="C66" s="45">
        <f>'18.sz. melléklet'!C66+'11. sz. melléklet'!C66+'15. sz. melléklet'!C66</f>
        <v>0</v>
      </c>
      <c r="D66" s="45">
        <f>'18.sz. melléklet'!D66+'11. sz. melléklet'!D66+'15. sz. melléklet'!D66</f>
        <v>0</v>
      </c>
      <c r="E66" s="125"/>
      <c r="F66" s="126">
        <f t="shared" si="0"/>
        <v>0</v>
      </c>
    </row>
    <row r="67" spans="1:6" ht="15.75">
      <c r="A67" s="12" t="s">
        <v>445</v>
      </c>
      <c r="B67" s="33" t="s">
        <v>159</v>
      </c>
      <c r="C67" s="45">
        <f>'18.sz. melléklet'!C67+'11. sz. melléklet'!C67+'15. sz. melléklet'!C67</f>
        <v>0</v>
      </c>
      <c r="D67" s="45">
        <f>'18.sz. melléklet'!D67+'11. sz. melléklet'!D67+'15. sz. melléklet'!D67</f>
        <v>0</v>
      </c>
      <c r="E67" s="125"/>
      <c r="F67" s="126">
        <f t="shared" si="0"/>
        <v>0</v>
      </c>
    </row>
    <row r="68" spans="1:6" ht="15.75">
      <c r="A68" s="12" t="s">
        <v>160</v>
      </c>
      <c r="B68" s="33" t="s">
        <v>161</v>
      </c>
      <c r="C68" s="45">
        <f>'18.sz. melléklet'!C68+'11. sz. melléklet'!C68+'15. sz. melléklet'!C68</f>
        <v>0</v>
      </c>
      <c r="D68" s="45">
        <f>'18.sz. melléklet'!D68+'11. sz. melléklet'!D68+'15. sz. melléklet'!D68</f>
        <v>0</v>
      </c>
      <c r="E68" s="125"/>
      <c r="F68" s="126">
        <f t="shared" si="0"/>
        <v>0</v>
      </c>
    </row>
    <row r="69" spans="1:6" ht="15.75">
      <c r="A69" s="21" t="s">
        <v>162</v>
      </c>
      <c r="B69" s="33" t="s">
        <v>163</v>
      </c>
      <c r="C69" s="45">
        <f>'18.sz. melléklet'!C69+'11. sz. melléklet'!C69+'15. sz. melléklet'!C69</f>
        <v>0</v>
      </c>
      <c r="D69" s="45">
        <f>'18.sz. melléklet'!D69+'11. sz. melléklet'!D69+'15. sz. melléklet'!D69</f>
        <v>0</v>
      </c>
      <c r="E69" s="125"/>
      <c r="F69" s="126">
        <f t="shared" si="0"/>
        <v>0</v>
      </c>
    </row>
    <row r="70" spans="1:6" ht="15.75">
      <c r="A70" s="12" t="s">
        <v>446</v>
      </c>
      <c r="B70" s="33" t="s">
        <v>164</v>
      </c>
      <c r="C70" s="45"/>
      <c r="D70" s="45">
        <v>12000</v>
      </c>
      <c r="E70" s="125"/>
      <c r="F70" s="126">
        <f t="shared" si="0"/>
        <v>12000</v>
      </c>
    </row>
    <row r="71" spans="1:6" ht="15.75">
      <c r="A71" s="21" t="s">
        <v>633</v>
      </c>
      <c r="B71" s="33" t="s">
        <v>165</v>
      </c>
      <c r="C71" s="45">
        <f>'18.sz. melléklet'!C71+'11. sz. melléklet'!C71+'15. sz. melléklet'!C71</f>
        <v>15633</v>
      </c>
      <c r="D71" s="45">
        <f>'18.sz. melléklet'!D71+'11. sz. melléklet'!D71+'15. sz. melléklet'!D71</f>
        <v>0</v>
      </c>
      <c r="E71" s="125"/>
      <c r="F71" s="126">
        <f aca="true" t="shared" si="1" ref="F71:F121">SUM(C71:E71)</f>
        <v>15633</v>
      </c>
    </row>
    <row r="72" spans="1:6" ht="15.75">
      <c r="A72" s="21" t="s">
        <v>634</v>
      </c>
      <c r="B72" s="33" t="s">
        <v>165</v>
      </c>
      <c r="C72" s="45">
        <f>'18.sz. melléklet'!C72+'11. sz. melléklet'!C72+'15. sz. melléklet'!C72</f>
        <v>12500</v>
      </c>
      <c r="D72" s="45">
        <f>'18.sz. melléklet'!D72+'11. sz. melléklet'!D72+'15. sz. melléklet'!D72</f>
        <v>0</v>
      </c>
      <c r="E72" s="125"/>
      <c r="F72" s="126">
        <f t="shared" si="1"/>
        <v>12500</v>
      </c>
    </row>
    <row r="73" spans="1:6" ht="15.75">
      <c r="A73" s="54" t="s">
        <v>409</v>
      </c>
      <c r="B73" s="57" t="s">
        <v>166</v>
      </c>
      <c r="C73" s="120">
        <f>SUM(C70:C72)</f>
        <v>28133</v>
      </c>
      <c r="D73" s="120">
        <v>12000</v>
      </c>
      <c r="E73" s="120"/>
      <c r="F73" s="127">
        <f t="shared" si="1"/>
        <v>40133</v>
      </c>
    </row>
    <row r="74" spans="1:6" ht="15.75">
      <c r="A74" s="66" t="s">
        <v>579</v>
      </c>
      <c r="B74" s="57"/>
      <c r="C74" s="45">
        <f>'18.sz. melléklet'!C74+'11. sz. melléklet'!C74+'15. sz. melléklet'!C74</f>
        <v>0</v>
      </c>
      <c r="D74" s="45">
        <f>'18.sz. melléklet'!D74+'11. sz. melléklet'!D74+'15. sz. melléklet'!D74</f>
        <v>0</v>
      </c>
      <c r="E74" s="125"/>
      <c r="F74" s="126">
        <f t="shared" si="1"/>
        <v>0</v>
      </c>
    </row>
    <row r="75" spans="1:6" ht="15.75">
      <c r="A75" s="37" t="s">
        <v>167</v>
      </c>
      <c r="B75" s="33" t="s">
        <v>168</v>
      </c>
      <c r="C75" s="45"/>
      <c r="D75" s="45">
        <v>0</v>
      </c>
      <c r="E75" s="125"/>
      <c r="F75" s="126">
        <f t="shared" si="1"/>
        <v>0</v>
      </c>
    </row>
    <row r="76" spans="1:6" ht="15.75">
      <c r="A76" s="37" t="s">
        <v>447</v>
      </c>
      <c r="B76" s="33" t="s">
        <v>169</v>
      </c>
      <c r="C76" s="45"/>
      <c r="D76" s="45">
        <v>165354</v>
      </c>
      <c r="E76" s="125"/>
      <c r="F76" s="126">
        <f t="shared" si="1"/>
        <v>165354</v>
      </c>
    </row>
    <row r="77" spans="1:6" ht="15.75">
      <c r="A77" s="37" t="s">
        <v>170</v>
      </c>
      <c r="B77" s="33" t="s">
        <v>171</v>
      </c>
      <c r="C77" s="45"/>
      <c r="D77" s="45">
        <v>0</v>
      </c>
      <c r="E77" s="125"/>
      <c r="F77" s="126">
        <f t="shared" si="1"/>
        <v>0</v>
      </c>
    </row>
    <row r="78" spans="1:6" ht="15.75">
      <c r="A78" s="37" t="s">
        <v>172</v>
      </c>
      <c r="B78" s="33" t="s">
        <v>173</v>
      </c>
      <c r="C78" s="45"/>
      <c r="D78" s="45">
        <v>336762</v>
      </c>
      <c r="E78" s="125"/>
      <c r="F78" s="126">
        <f t="shared" si="1"/>
        <v>336762</v>
      </c>
    </row>
    <row r="79" spans="1:6" ht="15.75">
      <c r="A79" s="6" t="s">
        <v>174</v>
      </c>
      <c r="B79" s="33" t="s">
        <v>175</v>
      </c>
      <c r="C79" s="45"/>
      <c r="D79" s="45">
        <v>0</v>
      </c>
      <c r="E79" s="125"/>
      <c r="F79" s="126">
        <f t="shared" si="1"/>
        <v>0</v>
      </c>
    </row>
    <row r="80" spans="1:6" ht="15.75">
      <c r="A80" s="6" t="s">
        <v>176</v>
      </c>
      <c r="B80" s="33" t="s">
        <v>177</v>
      </c>
      <c r="C80" s="45"/>
      <c r="D80" s="45">
        <v>0</v>
      </c>
      <c r="E80" s="125"/>
      <c r="F80" s="126">
        <f t="shared" si="1"/>
        <v>0</v>
      </c>
    </row>
    <row r="81" spans="1:6" ht="15.75">
      <c r="A81" s="6" t="s">
        <v>178</v>
      </c>
      <c r="B81" s="33" t="s">
        <v>179</v>
      </c>
      <c r="C81" s="45"/>
      <c r="D81" s="45">
        <v>135230</v>
      </c>
      <c r="E81" s="125"/>
      <c r="F81" s="126">
        <f t="shared" si="1"/>
        <v>135230</v>
      </c>
    </row>
    <row r="82" spans="1:6" ht="15.75">
      <c r="A82" s="55" t="s">
        <v>411</v>
      </c>
      <c r="B82" s="57" t="s">
        <v>180</v>
      </c>
      <c r="C82" s="45"/>
      <c r="D82" s="120">
        <v>637346</v>
      </c>
      <c r="E82" s="120"/>
      <c r="F82" s="127">
        <f t="shared" si="1"/>
        <v>637346</v>
      </c>
    </row>
    <row r="83" spans="1:6" ht="15.75">
      <c r="A83" s="13" t="s">
        <v>181</v>
      </c>
      <c r="B83" s="33" t="s">
        <v>182</v>
      </c>
      <c r="C83" s="45"/>
      <c r="D83" s="45">
        <v>7874</v>
      </c>
      <c r="E83" s="125"/>
      <c r="F83" s="126">
        <f t="shared" si="1"/>
        <v>7874</v>
      </c>
    </row>
    <row r="84" spans="1:6" ht="15.75">
      <c r="A84" s="13" t="s">
        <v>183</v>
      </c>
      <c r="B84" s="33" t="s">
        <v>184</v>
      </c>
      <c r="C84" s="45"/>
      <c r="D84" s="45">
        <v>0</v>
      </c>
      <c r="E84" s="125"/>
      <c r="F84" s="126">
        <f t="shared" si="1"/>
        <v>0</v>
      </c>
    </row>
    <row r="85" spans="1:6" ht="15.75">
      <c r="A85" s="13" t="s">
        <v>185</v>
      </c>
      <c r="B85" s="33" t="s">
        <v>186</v>
      </c>
      <c r="C85" s="45"/>
      <c r="D85" s="45">
        <v>0</v>
      </c>
      <c r="E85" s="125"/>
      <c r="F85" s="126">
        <f t="shared" si="1"/>
        <v>0</v>
      </c>
    </row>
    <row r="86" spans="1:6" ht="15.75">
      <c r="A86" s="13" t="s">
        <v>187</v>
      </c>
      <c r="B86" s="33" t="s">
        <v>188</v>
      </c>
      <c r="C86" s="45"/>
      <c r="D86" s="45">
        <v>2126</v>
      </c>
      <c r="E86" s="125"/>
      <c r="F86" s="126">
        <f t="shared" si="1"/>
        <v>2126</v>
      </c>
    </row>
    <row r="87" spans="1:6" ht="15.75">
      <c r="A87" s="54" t="s">
        <v>412</v>
      </c>
      <c r="B87" s="57" t="s">
        <v>189</v>
      </c>
      <c r="C87" s="45"/>
      <c r="D87" s="120">
        <v>10000</v>
      </c>
      <c r="E87" s="120"/>
      <c r="F87" s="127">
        <f t="shared" si="1"/>
        <v>10000</v>
      </c>
    </row>
    <row r="88" spans="1:6" ht="15.75">
      <c r="A88" s="13" t="s">
        <v>190</v>
      </c>
      <c r="B88" s="33" t="s">
        <v>191</v>
      </c>
      <c r="C88" s="45">
        <f>'18.sz. melléklet'!C88+'11. sz. melléklet'!C88+'15. sz. melléklet'!C88</f>
        <v>0</v>
      </c>
      <c r="D88" s="45">
        <f>'18.sz. melléklet'!D88+'11. sz. melléklet'!D88+'15. sz. melléklet'!D88</f>
        <v>0</v>
      </c>
      <c r="E88" s="125"/>
      <c r="F88" s="126">
        <f t="shared" si="1"/>
        <v>0</v>
      </c>
    </row>
    <row r="89" spans="1:6" ht="15.75">
      <c r="A89" s="13" t="s">
        <v>448</v>
      </c>
      <c r="B89" s="33" t="s">
        <v>192</v>
      </c>
      <c r="C89" s="45">
        <f>'18.sz. melléklet'!C89+'11. sz. melléklet'!C89+'15. sz. melléklet'!C89</f>
        <v>0</v>
      </c>
      <c r="D89" s="45">
        <f>'18.sz. melléklet'!D89+'11. sz. melléklet'!D89+'15. sz. melléklet'!D89</f>
        <v>0</v>
      </c>
      <c r="E89" s="125"/>
      <c r="F89" s="126">
        <f t="shared" si="1"/>
        <v>0</v>
      </c>
    </row>
    <row r="90" spans="1:6" ht="15.75">
      <c r="A90" s="13" t="s">
        <v>449</v>
      </c>
      <c r="B90" s="33" t="s">
        <v>193</v>
      </c>
      <c r="C90" s="45">
        <f>'18.sz. melléklet'!C90+'11. sz. melléklet'!C90+'15. sz. melléklet'!C90</f>
        <v>0</v>
      </c>
      <c r="D90" s="45">
        <f>'18.sz. melléklet'!D90+'11. sz. melléklet'!D90+'15. sz. melléklet'!D90</f>
        <v>0</v>
      </c>
      <c r="E90" s="125"/>
      <c r="F90" s="126">
        <f t="shared" si="1"/>
        <v>0</v>
      </c>
    </row>
    <row r="91" spans="1:6" ht="15.75">
      <c r="A91" s="13" t="s">
        <v>450</v>
      </c>
      <c r="B91" s="33" t="s">
        <v>194</v>
      </c>
      <c r="C91" s="45">
        <f>'18.sz. melléklet'!C91+'11. sz. melléklet'!C91+'15. sz. melléklet'!C91</f>
        <v>0</v>
      </c>
      <c r="D91" s="45">
        <f>'18.sz. melléklet'!D91+'11. sz. melléklet'!D91+'15. sz. melléklet'!D91</f>
        <v>0</v>
      </c>
      <c r="E91" s="125"/>
      <c r="F91" s="126">
        <f t="shared" si="1"/>
        <v>0</v>
      </c>
    </row>
    <row r="92" spans="1:6" ht="15.75">
      <c r="A92" s="13" t="s">
        <v>451</v>
      </c>
      <c r="B92" s="33" t="s">
        <v>195</v>
      </c>
      <c r="C92" s="45">
        <f>'18.sz. melléklet'!C92+'11. sz. melléklet'!C92+'15. sz. melléklet'!C92</f>
        <v>0</v>
      </c>
      <c r="D92" s="45">
        <f>'18.sz. melléklet'!D92+'11. sz. melléklet'!D92+'15. sz. melléklet'!D92</f>
        <v>0</v>
      </c>
      <c r="E92" s="125"/>
      <c r="F92" s="126">
        <f t="shared" si="1"/>
        <v>0</v>
      </c>
    </row>
    <row r="93" spans="1:6" ht="15.75">
      <c r="A93" s="13" t="s">
        <v>452</v>
      </c>
      <c r="B93" s="33" t="s">
        <v>196</v>
      </c>
      <c r="C93" s="45">
        <f>'18.sz. melléklet'!C93+'11. sz. melléklet'!C93+'15. sz. melléklet'!C93</f>
        <v>0</v>
      </c>
      <c r="D93" s="45">
        <f>'18.sz. melléklet'!D93+'11. sz. melléklet'!D93+'15. sz. melléklet'!D93</f>
        <v>0</v>
      </c>
      <c r="E93" s="125"/>
      <c r="F93" s="126">
        <f t="shared" si="1"/>
        <v>0</v>
      </c>
    </row>
    <row r="94" spans="1:6" ht="15.75">
      <c r="A94" s="13" t="s">
        <v>197</v>
      </c>
      <c r="B94" s="33" t="s">
        <v>198</v>
      </c>
      <c r="C94" s="45">
        <f>'18.sz. melléklet'!C94+'11. sz. melléklet'!C94+'15. sz. melléklet'!C94</f>
        <v>0</v>
      </c>
      <c r="D94" s="45">
        <f>'18.sz. melléklet'!D94+'11. sz. melléklet'!D94+'15. sz. melléklet'!D94</f>
        <v>0</v>
      </c>
      <c r="E94" s="125"/>
      <c r="F94" s="126">
        <f t="shared" si="1"/>
        <v>0</v>
      </c>
    </row>
    <row r="95" spans="1:6" ht="15.75">
      <c r="A95" s="13" t="s">
        <v>453</v>
      </c>
      <c r="B95" s="33" t="s">
        <v>199</v>
      </c>
      <c r="C95" s="45">
        <f>'18.sz. melléklet'!C95+'11. sz. melléklet'!C95+'15. sz. melléklet'!C95</f>
        <v>0</v>
      </c>
      <c r="D95" s="45">
        <f>'18.sz. melléklet'!D95+'11. sz. melléklet'!D95+'15. sz. melléklet'!D95</f>
        <v>0</v>
      </c>
      <c r="E95" s="125"/>
      <c r="F95" s="126">
        <f t="shared" si="1"/>
        <v>0</v>
      </c>
    </row>
    <row r="96" spans="1:6" ht="15.75">
      <c r="A96" s="54" t="s">
        <v>413</v>
      </c>
      <c r="B96" s="57" t="s">
        <v>200</v>
      </c>
      <c r="C96" s="45">
        <f>'18.sz. melléklet'!C96+'11. sz. melléklet'!C96+'15. sz. melléklet'!C96</f>
        <v>0</v>
      </c>
      <c r="D96" s="45">
        <f>'18.sz. melléklet'!D96+'11. sz. melléklet'!D96+'15. sz. melléklet'!D96</f>
        <v>0</v>
      </c>
      <c r="E96" s="120"/>
      <c r="F96" s="127">
        <f t="shared" si="1"/>
        <v>0</v>
      </c>
    </row>
    <row r="97" spans="1:6" ht="15.75">
      <c r="A97" s="66" t="s">
        <v>578</v>
      </c>
      <c r="B97" s="57"/>
      <c r="C97" s="45">
        <f>'18.sz. melléklet'!C97+'11. sz. melléklet'!C97+'15. sz. melléklet'!C97</f>
        <v>0</v>
      </c>
      <c r="D97" s="45">
        <f>'18.sz. melléklet'!D97+'11. sz. melléklet'!D97+'15. sz. melléklet'!D97</f>
        <v>0</v>
      </c>
      <c r="E97" s="125"/>
      <c r="F97" s="126">
        <f t="shared" si="1"/>
        <v>0</v>
      </c>
    </row>
    <row r="98" spans="1:6" ht="15.75">
      <c r="A98" s="38" t="s">
        <v>461</v>
      </c>
      <c r="B98" s="39" t="s">
        <v>201</v>
      </c>
      <c r="C98" s="120">
        <v>589136</v>
      </c>
      <c r="D98" s="120">
        <v>647346</v>
      </c>
      <c r="E98" s="120"/>
      <c r="F98" s="127">
        <v>1236482</v>
      </c>
    </row>
    <row r="99" spans="1:25" ht="15.75">
      <c r="A99" s="13" t="s">
        <v>454</v>
      </c>
      <c r="B99" s="5" t="s">
        <v>202</v>
      </c>
      <c r="C99" s="45">
        <f>'18.sz. melléklet'!C99+'11. sz. melléklet'!C99+'15. sz. melléklet'!C99</f>
        <v>0</v>
      </c>
      <c r="D99" s="45">
        <f>'18.sz. melléklet'!D99+'11. sz. melléklet'!D99+'15. sz. melléklet'!D99</f>
        <v>0</v>
      </c>
      <c r="E99" s="13"/>
      <c r="F99" s="126">
        <f t="shared" si="1"/>
        <v>0</v>
      </c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6"/>
      <c r="Y99" s="26"/>
    </row>
    <row r="100" spans="1:25" ht="15.75">
      <c r="A100" s="13" t="s">
        <v>205</v>
      </c>
      <c r="B100" s="5" t="s">
        <v>206</v>
      </c>
      <c r="C100" s="45">
        <f>'18.sz. melléklet'!C100+'11. sz. melléklet'!C100+'15. sz. melléklet'!C100</f>
        <v>0</v>
      </c>
      <c r="D100" s="45">
        <f>'18.sz. melléklet'!D100+'11. sz. melléklet'!D100+'15. sz. melléklet'!D100</f>
        <v>0</v>
      </c>
      <c r="E100" s="13"/>
      <c r="F100" s="126">
        <f t="shared" si="1"/>
        <v>0</v>
      </c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6"/>
      <c r="Y100" s="26"/>
    </row>
    <row r="101" spans="1:25" ht="15.75">
      <c r="A101" s="13" t="s">
        <v>455</v>
      </c>
      <c r="B101" s="5" t="s">
        <v>207</v>
      </c>
      <c r="C101" s="45">
        <f>'18.sz. melléklet'!C101+'11. sz. melléklet'!C101+'15. sz. melléklet'!C101</f>
        <v>0</v>
      </c>
      <c r="D101" s="45">
        <f>'18.sz. melléklet'!D101+'11. sz. melléklet'!D101+'15. sz. melléklet'!D101</f>
        <v>0</v>
      </c>
      <c r="E101" s="13"/>
      <c r="F101" s="126">
        <f t="shared" si="1"/>
        <v>0</v>
      </c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6"/>
      <c r="Y101" s="26"/>
    </row>
    <row r="102" spans="1:25" ht="15.75">
      <c r="A102" s="15" t="s">
        <v>418</v>
      </c>
      <c r="B102" s="7" t="s">
        <v>209</v>
      </c>
      <c r="C102" s="45">
        <f>'18.sz. melléklet'!C102+'11. sz. melléklet'!C102+'15. sz. melléklet'!C102</f>
        <v>0</v>
      </c>
      <c r="D102" s="45">
        <f>'18.sz. melléklet'!D102+'11. sz. melléklet'!D102+'15. sz. melléklet'!D102</f>
        <v>0</v>
      </c>
      <c r="E102" s="15"/>
      <c r="F102" s="127">
        <f t="shared" si="1"/>
        <v>0</v>
      </c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6"/>
      <c r="Y102" s="26"/>
    </row>
    <row r="103" spans="1:25" ht="15.75">
      <c r="A103" s="40" t="s">
        <v>456</v>
      </c>
      <c r="B103" s="5" t="s">
        <v>210</v>
      </c>
      <c r="C103" s="45">
        <f>'18.sz. melléklet'!C103+'11. sz. melléklet'!C103+'15. sz. melléklet'!C103</f>
        <v>0</v>
      </c>
      <c r="D103" s="45">
        <f>'18.sz. melléklet'!D103+'11. sz. melléklet'!D103+'15. sz. melléklet'!D103</f>
        <v>0</v>
      </c>
      <c r="E103" s="40"/>
      <c r="F103" s="126">
        <f t="shared" si="1"/>
        <v>0</v>
      </c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6"/>
      <c r="Y103" s="26"/>
    </row>
    <row r="104" spans="1:25" ht="15.75">
      <c r="A104" s="40" t="s">
        <v>424</v>
      </c>
      <c r="B104" s="5" t="s">
        <v>213</v>
      </c>
      <c r="C104" s="45">
        <f>'18.sz. melléklet'!C104+'11. sz. melléklet'!C104+'15. sz. melléklet'!C104</f>
        <v>0</v>
      </c>
      <c r="D104" s="45">
        <f>'18.sz. melléklet'!D104+'11. sz. melléklet'!D104+'15. sz. melléklet'!D104</f>
        <v>0</v>
      </c>
      <c r="E104" s="40"/>
      <c r="F104" s="126">
        <f t="shared" si="1"/>
        <v>0</v>
      </c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6"/>
      <c r="Y104" s="26"/>
    </row>
    <row r="105" spans="1:25" ht="15.75">
      <c r="A105" s="13" t="s">
        <v>214</v>
      </c>
      <c r="B105" s="5" t="s">
        <v>215</v>
      </c>
      <c r="C105" s="45">
        <f>'18.sz. melléklet'!C105+'11. sz. melléklet'!C105+'15. sz. melléklet'!C105</f>
        <v>0</v>
      </c>
      <c r="D105" s="45">
        <f>'18.sz. melléklet'!D105+'11. sz. melléklet'!D105+'15. sz. melléklet'!D105</f>
        <v>0</v>
      </c>
      <c r="E105" s="13"/>
      <c r="F105" s="126">
        <f t="shared" si="1"/>
        <v>0</v>
      </c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6"/>
      <c r="Y105" s="26"/>
    </row>
    <row r="106" spans="1:25" ht="15.75">
      <c r="A106" s="13" t="s">
        <v>457</v>
      </c>
      <c r="B106" s="5" t="s">
        <v>216</v>
      </c>
      <c r="C106" s="45">
        <f>'18.sz. melléklet'!C106+'11. sz. melléklet'!C106+'15. sz. melléklet'!C106</f>
        <v>0</v>
      </c>
      <c r="D106" s="45">
        <f>'18.sz. melléklet'!D106+'11. sz. melléklet'!D106+'15. sz. melléklet'!D106</f>
        <v>0</v>
      </c>
      <c r="E106" s="13"/>
      <c r="F106" s="126">
        <f t="shared" si="1"/>
        <v>0</v>
      </c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6"/>
      <c r="Y106" s="26"/>
    </row>
    <row r="107" spans="1:25" ht="15.75">
      <c r="A107" s="14" t="s">
        <v>421</v>
      </c>
      <c r="B107" s="7" t="s">
        <v>217</v>
      </c>
      <c r="C107" s="45">
        <f>'18.sz. melléklet'!C107+'11. sz. melléklet'!C107+'15. sz. melléklet'!C107</f>
        <v>0</v>
      </c>
      <c r="D107" s="45">
        <f>'18.sz. melléklet'!D107+'11. sz. melléklet'!D107+'15. sz. melléklet'!D107</f>
        <v>0</v>
      </c>
      <c r="E107" s="14"/>
      <c r="F107" s="127">
        <f t="shared" si="1"/>
        <v>0</v>
      </c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6"/>
      <c r="Y107" s="26"/>
    </row>
    <row r="108" spans="1:25" ht="15.75">
      <c r="A108" s="40" t="s">
        <v>218</v>
      </c>
      <c r="B108" s="5" t="s">
        <v>219</v>
      </c>
      <c r="C108" s="45">
        <f>'18.sz. melléklet'!C108+'11. sz. melléklet'!C108+'15. sz. melléklet'!C108</f>
        <v>0</v>
      </c>
      <c r="D108" s="45">
        <f>'18.sz. melléklet'!D108+'11. sz. melléklet'!D108+'15. sz. melléklet'!D108</f>
        <v>0</v>
      </c>
      <c r="E108" s="40"/>
      <c r="F108" s="126">
        <f t="shared" si="1"/>
        <v>0</v>
      </c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6"/>
      <c r="Y108" s="26"/>
    </row>
    <row r="109" spans="1:25" ht="15.75">
      <c r="A109" s="40" t="s">
        <v>220</v>
      </c>
      <c r="B109" s="5" t="s">
        <v>221</v>
      </c>
      <c r="C109" s="45">
        <f>'18.sz. melléklet'!C109+'11. sz. melléklet'!C109+'15. sz. melléklet'!C109</f>
        <v>0</v>
      </c>
      <c r="D109" s="45">
        <f>'18.sz. melléklet'!D109+'11. sz. melléklet'!D109+'15. sz. melléklet'!D109</f>
        <v>0</v>
      </c>
      <c r="E109" s="40"/>
      <c r="F109" s="126">
        <f t="shared" si="1"/>
        <v>0</v>
      </c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6"/>
      <c r="Y109" s="26"/>
    </row>
    <row r="110" spans="1:25" ht="15.75">
      <c r="A110" s="14" t="s">
        <v>222</v>
      </c>
      <c r="B110" s="7" t="s">
        <v>223</v>
      </c>
      <c r="C110" s="120">
        <f>'18.sz. melléklet'!C110+'11. sz. melléklet'!C110+'15. sz. melléklet'!C110</f>
        <v>213705</v>
      </c>
      <c r="D110" s="120">
        <f>'18.sz. melléklet'!D110+'11. sz. melléklet'!D110+'15. sz. melléklet'!D110</f>
        <v>0</v>
      </c>
      <c r="E110" s="14"/>
      <c r="F110" s="127">
        <f t="shared" si="1"/>
        <v>213705</v>
      </c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6"/>
      <c r="Y110" s="26"/>
    </row>
    <row r="111" spans="1:25" ht="15.75">
      <c r="A111" s="40" t="s">
        <v>224</v>
      </c>
      <c r="B111" s="5" t="s">
        <v>225</v>
      </c>
      <c r="C111" s="120">
        <f>'18.sz. melléklet'!C111+'11. sz. melléklet'!C111+'15. sz. melléklet'!C111</f>
        <v>0</v>
      </c>
      <c r="D111" s="120">
        <f>'18.sz. melléklet'!D111+'11. sz. melléklet'!D111+'15. sz. melléklet'!D111</f>
        <v>0</v>
      </c>
      <c r="E111" s="40"/>
      <c r="F111" s="126">
        <f t="shared" si="1"/>
        <v>0</v>
      </c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6"/>
      <c r="Y111" s="26"/>
    </row>
    <row r="112" spans="1:25" ht="15.75">
      <c r="A112" s="40" t="s">
        <v>226</v>
      </c>
      <c r="B112" s="5" t="s">
        <v>227</v>
      </c>
      <c r="C112" s="120">
        <f>'18.sz. melléklet'!C112+'11. sz. melléklet'!C112+'15. sz. melléklet'!C112</f>
        <v>0</v>
      </c>
      <c r="D112" s="120">
        <f>'18.sz. melléklet'!D112+'11. sz. melléklet'!D112+'15. sz. melléklet'!D112</f>
        <v>0</v>
      </c>
      <c r="E112" s="40"/>
      <c r="F112" s="126">
        <f t="shared" si="1"/>
        <v>0</v>
      </c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6"/>
      <c r="Y112" s="26"/>
    </row>
    <row r="113" spans="1:25" ht="15.75">
      <c r="A113" s="40" t="s">
        <v>228</v>
      </c>
      <c r="B113" s="5" t="s">
        <v>229</v>
      </c>
      <c r="C113" s="120">
        <f>'18.sz. melléklet'!C113+'11. sz. melléklet'!C113+'15. sz. melléklet'!C113</f>
        <v>0</v>
      </c>
      <c r="D113" s="120">
        <f>'18.sz. melléklet'!D113+'11. sz. melléklet'!D113+'15. sz. melléklet'!D113</f>
        <v>0</v>
      </c>
      <c r="E113" s="40"/>
      <c r="F113" s="126">
        <f t="shared" si="1"/>
        <v>0</v>
      </c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6"/>
      <c r="Y113" s="26"/>
    </row>
    <row r="114" spans="1:25" ht="15.75">
      <c r="A114" s="41" t="s">
        <v>422</v>
      </c>
      <c r="B114" s="42" t="s">
        <v>230</v>
      </c>
      <c r="C114" s="120">
        <f>'18.sz. melléklet'!C114+'11. sz. melléklet'!C114+'15. sz. melléklet'!C114</f>
        <v>0</v>
      </c>
      <c r="D114" s="120">
        <f>'18.sz. melléklet'!D114+'11. sz. melléklet'!D114+'15. sz. melléklet'!D114</f>
        <v>0</v>
      </c>
      <c r="E114" s="14"/>
      <c r="F114" s="127">
        <f t="shared" si="1"/>
        <v>0</v>
      </c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6"/>
      <c r="Y114" s="26"/>
    </row>
    <row r="115" spans="1:25" ht="15.75">
      <c r="A115" s="40" t="s">
        <v>231</v>
      </c>
      <c r="B115" s="5" t="s">
        <v>232</v>
      </c>
      <c r="C115" s="120">
        <f>'18.sz. melléklet'!C115+'11. sz. melléklet'!C115+'15. sz. melléklet'!C115</f>
        <v>0</v>
      </c>
      <c r="D115" s="120">
        <f>'18.sz. melléklet'!D115+'11. sz. melléklet'!D115+'15. sz. melléklet'!D115</f>
        <v>0</v>
      </c>
      <c r="E115" s="40"/>
      <c r="F115" s="126">
        <f t="shared" si="1"/>
        <v>0</v>
      </c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6"/>
      <c r="Y115" s="26"/>
    </row>
    <row r="116" spans="1:25" ht="15.75">
      <c r="A116" s="13" t="s">
        <v>233</v>
      </c>
      <c r="B116" s="5" t="s">
        <v>234</v>
      </c>
      <c r="C116" s="120">
        <f>'18.sz. melléklet'!C116+'11. sz. melléklet'!C116+'15. sz. melléklet'!C116</f>
        <v>0</v>
      </c>
      <c r="D116" s="120">
        <f>'18.sz. melléklet'!D116+'11. sz. melléklet'!D116+'15. sz. melléklet'!D116</f>
        <v>0</v>
      </c>
      <c r="E116" s="13"/>
      <c r="F116" s="126">
        <f t="shared" si="1"/>
        <v>0</v>
      </c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6"/>
      <c r="Y116" s="26"/>
    </row>
    <row r="117" spans="1:25" ht="15.75">
      <c r="A117" s="40" t="s">
        <v>458</v>
      </c>
      <c r="B117" s="5" t="s">
        <v>235</v>
      </c>
      <c r="C117" s="120">
        <f>'18.sz. melléklet'!C117+'11. sz. melléklet'!C117+'15. sz. melléklet'!C117</f>
        <v>0</v>
      </c>
      <c r="D117" s="120">
        <f>'18.sz. melléklet'!D117+'11. sz. melléklet'!D117+'15. sz. melléklet'!D117</f>
        <v>0</v>
      </c>
      <c r="E117" s="40"/>
      <c r="F117" s="126">
        <f t="shared" si="1"/>
        <v>0</v>
      </c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6"/>
      <c r="Y117" s="26"/>
    </row>
    <row r="118" spans="1:25" ht="15.75">
      <c r="A118" s="40" t="s">
        <v>427</v>
      </c>
      <c r="B118" s="5" t="s">
        <v>236</v>
      </c>
      <c r="C118" s="120">
        <f>'18.sz. melléklet'!C118+'11. sz. melléklet'!C118+'15. sz. melléklet'!C118</f>
        <v>0</v>
      </c>
      <c r="D118" s="120">
        <f>'18.sz. melléklet'!D118+'11. sz. melléklet'!D118+'15. sz. melléklet'!D118</f>
        <v>0</v>
      </c>
      <c r="E118" s="40"/>
      <c r="F118" s="126">
        <f t="shared" si="1"/>
        <v>0</v>
      </c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6"/>
      <c r="Y118" s="26"/>
    </row>
    <row r="119" spans="1:25" ht="15.75">
      <c r="A119" s="41" t="s">
        <v>428</v>
      </c>
      <c r="B119" s="42" t="s">
        <v>240</v>
      </c>
      <c r="C119" s="120">
        <f>'18.sz. melléklet'!C119+'11. sz. melléklet'!C119+'15. sz. melléklet'!C119</f>
        <v>0</v>
      </c>
      <c r="D119" s="120">
        <f>'18.sz. melléklet'!D119+'11. sz. melléklet'!D119+'15. sz. melléklet'!D119</f>
        <v>0</v>
      </c>
      <c r="E119" s="14"/>
      <c r="F119" s="127">
        <f t="shared" si="1"/>
        <v>0</v>
      </c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6"/>
      <c r="Y119" s="26"/>
    </row>
    <row r="120" spans="1:25" ht="15.75">
      <c r="A120" s="13" t="s">
        <v>241</v>
      </c>
      <c r="B120" s="5" t="s">
        <v>242</v>
      </c>
      <c r="C120" s="120">
        <f>'18.sz. melléklet'!C120+'11. sz. melléklet'!C120+'15. sz. melléklet'!C120</f>
        <v>0</v>
      </c>
      <c r="D120" s="120">
        <f>'18.sz. melléklet'!D120+'11. sz. melléklet'!D120+'15. sz. melléklet'!D120</f>
        <v>0</v>
      </c>
      <c r="E120" s="13"/>
      <c r="F120" s="126">
        <f t="shared" si="1"/>
        <v>0</v>
      </c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6"/>
      <c r="Y120" s="26"/>
    </row>
    <row r="121" spans="1:25" ht="15.75">
      <c r="A121" s="43" t="s">
        <v>462</v>
      </c>
      <c r="B121" s="44" t="s">
        <v>243</v>
      </c>
      <c r="C121" s="120">
        <f>'18.sz. melléklet'!C121+'11. sz. melléklet'!C121+'15. sz. melléklet'!C121</f>
        <v>213705</v>
      </c>
      <c r="D121" s="120">
        <f>'18.sz. melléklet'!D121+'11. sz. melléklet'!D121+'15. sz. melléklet'!D121</f>
        <v>0</v>
      </c>
      <c r="E121" s="14"/>
      <c r="F121" s="127">
        <f t="shared" si="1"/>
        <v>213705</v>
      </c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6"/>
      <c r="Y121" s="26"/>
    </row>
    <row r="122" spans="1:25" ht="15.75">
      <c r="A122" s="48" t="s">
        <v>499</v>
      </c>
      <c r="B122" s="49"/>
      <c r="C122" s="120">
        <v>802841</v>
      </c>
      <c r="D122" s="120">
        <v>647346</v>
      </c>
      <c r="E122" s="120"/>
      <c r="F122" s="127">
        <v>1450187</v>
      </c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</row>
    <row r="123" spans="2:25" ht="15"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</row>
    <row r="124" spans="2:25" ht="15"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</row>
    <row r="125" spans="2:25" ht="15"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</row>
    <row r="126" spans="2:25" ht="15"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</row>
    <row r="127" spans="2:25" ht="15"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</row>
    <row r="128" spans="2:25" ht="15"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</row>
    <row r="129" spans="2:25" ht="15"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</row>
    <row r="130" spans="2:25" ht="15"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</row>
    <row r="131" spans="2:25" ht="15"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</row>
    <row r="132" spans="2:25" ht="15"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</row>
    <row r="133" spans="2:25" ht="15"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</row>
    <row r="134" spans="2:25" ht="15"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</row>
    <row r="135" spans="2:25" ht="15"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</row>
    <row r="136" spans="2:25" ht="15"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</row>
    <row r="137" spans="2:25" ht="15"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</row>
    <row r="138" spans="2:25" ht="15"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</row>
    <row r="139" spans="2:25" ht="15"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</row>
    <row r="140" spans="2:25" ht="15"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</row>
    <row r="141" spans="2:25" ht="15"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</row>
    <row r="142" spans="2:25" ht="15"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</row>
    <row r="143" spans="2:25" ht="15"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</row>
    <row r="144" spans="2:25" ht="15"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</row>
    <row r="145" spans="2:25" ht="15"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</row>
    <row r="146" spans="2:25" ht="15"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</row>
    <row r="147" spans="2:25" ht="15"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</row>
    <row r="148" spans="2:25" ht="15"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</row>
    <row r="149" spans="2:25" ht="15"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</row>
    <row r="150" spans="2:25" ht="15"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</row>
    <row r="151" spans="2:25" ht="15"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</row>
    <row r="152" spans="2:25" ht="15"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</row>
    <row r="153" spans="2:25" ht="15"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</row>
    <row r="154" spans="2:25" ht="15"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</row>
    <row r="155" spans="2:25" ht="15"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</row>
    <row r="156" spans="2:25" ht="15"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</row>
    <row r="157" spans="2:25" ht="15"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</row>
    <row r="158" spans="2:25" ht="15"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</row>
    <row r="159" spans="2:25" ht="15"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</row>
    <row r="160" spans="2:25" ht="15"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</row>
    <row r="161" spans="2:25" ht="15"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</row>
    <row r="162" spans="2:25" ht="15"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</row>
    <row r="163" spans="2:25" ht="15"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</row>
    <row r="164" spans="2:25" ht="15"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</row>
    <row r="165" spans="2:25" ht="15"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</row>
    <row r="166" spans="2:25" ht="15"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</row>
    <row r="167" spans="2:25" ht="15"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</row>
    <row r="168" spans="2:25" ht="15"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</row>
    <row r="169" spans="2:25" ht="15"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</row>
    <row r="170" spans="2:25" ht="15"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</row>
    <row r="171" spans="2:25" ht="15"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38" r:id="rId1"/>
  <headerFooter>
    <oddHeader>&amp;R&amp;"-,Félkövér"1. számú melléklet</oddHeader>
    <oddFooter>&amp;R&amp;"-,Félkövér"1. számú melléklet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E151"/>
  <sheetViews>
    <sheetView zoomScalePageLayoutView="0" workbookViewId="0" topLeftCell="A73">
      <selection activeCell="C134" sqref="C134"/>
    </sheetView>
  </sheetViews>
  <sheetFormatPr defaultColWidth="9.140625" defaultRowHeight="15"/>
  <cols>
    <col min="1" max="1" width="101.28125" style="0" customWidth="1"/>
    <col min="2" max="2" width="10.28125" style="0" customWidth="1"/>
    <col min="3" max="3" width="15.8515625" style="0" customWidth="1"/>
    <col min="4" max="4" width="12.421875" style="0" customWidth="1"/>
    <col min="5" max="5" width="17.421875" style="0" customWidth="1"/>
  </cols>
  <sheetData>
    <row r="1" spans="1:4" ht="26.25" customHeight="1">
      <c r="A1" s="191" t="s">
        <v>709</v>
      </c>
      <c r="B1" s="195"/>
      <c r="C1" s="195"/>
      <c r="D1" s="195"/>
    </row>
    <row r="2" spans="1:4" ht="30" customHeight="1">
      <c r="A2" s="194" t="s">
        <v>2</v>
      </c>
      <c r="B2" s="192"/>
      <c r="C2" s="192"/>
      <c r="D2" s="192"/>
    </row>
    <row r="4" ht="15">
      <c r="A4" s="133" t="s">
        <v>698</v>
      </c>
    </row>
    <row r="5" spans="1:5" ht="48.75" customHeight="1">
      <c r="A5" s="2" t="s">
        <v>64</v>
      </c>
      <c r="B5" s="3" t="s">
        <v>65</v>
      </c>
      <c r="C5" s="162" t="s">
        <v>713</v>
      </c>
      <c r="D5" s="162" t="s">
        <v>714</v>
      </c>
      <c r="E5" s="162" t="s">
        <v>715</v>
      </c>
    </row>
    <row r="6" spans="1:5" ht="15">
      <c r="A6" s="34" t="s">
        <v>367</v>
      </c>
      <c r="B6" s="33" t="s">
        <v>91</v>
      </c>
      <c r="C6" s="45">
        <v>57669</v>
      </c>
      <c r="D6" s="45">
        <v>74530</v>
      </c>
      <c r="E6" s="45">
        <v>74165</v>
      </c>
    </row>
    <row r="7" spans="1:5" ht="15">
      <c r="A7" s="5" t="s">
        <v>368</v>
      </c>
      <c r="B7" s="33" t="s">
        <v>98</v>
      </c>
      <c r="C7" s="45"/>
      <c r="D7" s="45"/>
      <c r="E7" s="45"/>
    </row>
    <row r="8" spans="1:5" ht="15">
      <c r="A8" s="56" t="s">
        <v>459</v>
      </c>
      <c r="B8" s="57" t="s">
        <v>99</v>
      </c>
      <c r="C8" s="120">
        <f>SUM(C6:C7)</f>
        <v>57669</v>
      </c>
      <c r="D8" s="120">
        <f>SUM(D6:D7)</f>
        <v>74530</v>
      </c>
      <c r="E8" s="120">
        <f>SUM(E6:E7)</f>
        <v>74165</v>
      </c>
    </row>
    <row r="9" spans="1:5" ht="15">
      <c r="A9" s="42" t="s">
        <v>430</v>
      </c>
      <c r="B9" s="57" t="s">
        <v>100</v>
      </c>
      <c r="C9" s="120">
        <v>14669</v>
      </c>
      <c r="D9" s="120">
        <v>19009</v>
      </c>
      <c r="E9" s="120">
        <v>20836</v>
      </c>
    </row>
    <row r="10" spans="1:5" ht="15">
      <c r="A10" s="5" t="s">
        <v>369</v>
      </c>
      <c r="B10" s="33" t="s">
        <v>107</v>
      </c>
      <c r="C10" s="45">
        <v>1473</v>
      </c>
      <c r="D10" s="45">
        <v>3010</v>
      </c>
      <c r="E10" s="45">
        <v>3380</v>
      </c>
    </row>
    <row r="11" spans="1:5" ht="15">
      <c r="A11" s="5" t="s">
        <v>460</v>
      </c>
      <c r="B11" s="33" t="s">
        <v>112</v>
      </c>
      <c r="C11" s="45">
        <v>284</v>
      </c>
      <c r="D11" s="45">
        <v>287</v>
      </c>
      <c r="E11" s="45">
        <v>300</v>
      </c>
    </row>
    <row r="12" spans="1:5" ht="15">
      <c r="A12" s="5" t="s">
        <v>370</v>
      </c>
      <c r="B12" s="33" t="s">
        <v>124</v>
      </c>
      <c r="C12" s="45">
        <v>5557</v>
      </c>
      <c r="D12" s="45">
        <v>6519</v>
      </c>
      <c r="E12" s="45">
        <v>7250</v>
      </c>
    </row>
    <row r="13" spans="1:5" ht="15">
      <c r="A13" s="5" t="s">
        <v>371</v>
      </c>
      <c r="B13" s="33" t="s">
        <v>129</v>
      </c>
      <c r="C13" s="45">
        <v>10</v>
      </c>
      <c r="D13" s="45">
        <v>56</v>
      </c>
      <c r="E13" s="45">
        <v>150</v>
      </c>
    </row>
    <row r="14" spans="1:5" ht="15">
      <c r="A14" s="5" t="s">
        <v>372</v>
      </c>
      <c r="B14" s="33" t="s">
        <v>138</v>
      </c>
      <c r="C14" s="45">
        <v>2550</v>
      </c>
      <c r="D14" s="45">
        <v>3605</v>
      </c>
      <c r="E14" s="45">
        <v>3412</v>
      </c>
    </row>
    <row r="15" spans="1:5" ht="15">
      <c r="A15" s="42" t="s">
        <v>373</v>
      </c>
      <c r="B15" s="57" t="s">
        <v>139</v>
      </c>
      <c r="C15" s="120">
        <f>SUM(C10:C14)</f>
        <v>9874</v>
      </c>
      <c r="D15" s="120">
        <f>SUM(D10:D14)</f>
        <v>13477</v>
      </c>
      <c r="E15" s="120">
        <f>SUM(E10:E14)</f>
        <v>14492</v>
      </c>
    </row>
    <row r="16" spans="1:5" ht="15">
      <c r="A16" s="13" t="s">
        <v>140</v>
      </c>
      <c r="B16" s="33" t="s">
        <v>141</v>
      </c>
      <c r="C16" s="45"/>
      <c r="D16" s="45"/>
      <c r="E16" s="45"/>
    </row>
    <row r="17" spans="1:5" ht="15">
      <c r="A17" s="13" t="s">
        <v>374</v>
      </c>
      <c r="B17" s="33" t="s">
        <v>142</v>
      </c>
      <c r="C17" s="45"/>
      <c r="D17" s="45"/>
      <c r="E17" s="45"/>
    </row>
    <row r="18" spans="1:5" ht="15">
      <c r="A18" s="17" t="s">
        <v>436</v>
      </c>
      <c r="B18" s="33" t="s">
        <v>143</v>
      </c>
      <c r="C18" s="45"/>
      <c r="D18" s="45"/>
      <c r="E18" s="45"/>
    </row>
    <row r="19" spans="1:5" ht="15">
      <c r="A19" s="17" t="s">
        <v>437</v>
      </c>
      <c r="B19" s="33" t="s">
        <v>144</v>
      </c>
      <c r="C19" s="45"/>
      <c r="D19" s="45"/>
      <c r="E19" s="45"/>
    </row>
    <row r="20" spans="1:5" ht="15">
      <c r="A20" s="17" t="s">
        <v>438</v>
      </c>
      <c r="B20" s="33" t="s">
        <v>145</v>
      </c>
      <c r="C20" s="45"/>
      <c r="D20" s="45"/>
      <c r="E20" s="45"/>
    </row>
    <row r="21" spans="1:5" ht="15">
      <c r="A21" s="13" t="s">
        <v>439</v>
      </c>
      <c r="B21" s="33" t="s">
        <v>146</v>
      </c>
      <c r="C21" s="45"/>
      <c r="D21" s="45"/>
      <c r="E21" s="45"/>
    </row>
    <row r="22" spans="1:5" ht="15">
      <c r="A22" s="13" t="s">
        <v>440</v>
      </c>
      <c r="B22" s="33" t="s">
        <v>147</v>
      </c>
      <c r="C22" s="45"/>
      <c r="D22" s="45"/>
      <c r="E22" s="45"/>
    </row>
    <row r="23" spans="1:5" ht="15">
      <c r="A23" s="13" t="s">
        <v>441</v>
      </c>
      <c r="B23" s="33" t="s">
        <v>148</v>
      </c>
      <c r="C23" s="45"/>
      <c r="D23" s="45"/>
      <c r="E23" s="45"/>
    </row>
    <row r="24" spans="1:5" ht="15">
      <c r="A24" s="54" t="s">
        <v>403</v>
      </c>
      <c r="B24" s="57" t="s">
        <v>149</v>
      </c>
      <c r="C24" s="120">
        <f>SUM(C16:C23)</f>
        <v>0</v>
      </c>
      <c r="D24" s="120">
        <f>SUM(D16:D23)</f>
        <v>0</v>
      </c>
      <c r="E24" s="120">
        <f>SUM(E16:E23)</f>
        <v>0</v>
      </c>
    </row>
    <row r="25" spans="1:5" ht="15">
      <c r="A25" s="12" t="s">
        <v>442</v>
      </c>
      <c r="B25" s="33" t="s">
        <v>150</v>
      </c>
      <c r="C25" s="45"/>
      <c r="D25" s="45"/>
      <c r="E25" s="45"/>
    </row>
    <row r="26" spans="1:5" ht="15">
      <c r="A26" s="12" t="s">
        <v>151</v>
      </c>
      <c r="B26" s="33" t="s">
        <v>152</v>
      </c>
      <c r="C26" s="45"/>
      <c r="D26" s="45"/>
      <c r="E26" s="45"/>
    </row>
    <row r="27" spans="1:5" ht="15">
      <c r="A27" s="12" t="s">
        <v>153</v>
      </c>
      <c r="B27" s="33" t="s">
        <v>154</v>
      </c>
      <c r="C27" s="45"/>
      <c r="D27" s="45"/>
      <c r="E27" s="45"/>
    </row>
    <row r="28" spans="1:5" ht="15">
      <c r="A28" s="12" t="s">
        <v>404</v>
      </c>
      <c r="B28" s="33" t="s">
        <v>155</v>
      </c>
      <c r="C28" s="45"/>
      <c r="D28" s="45"/>
      <c r="E28" s="45"/>
    </row>
    <row r="29" spans="1:5" ht="15">
      <c r="A29" s="12" t="s">
        <v>443</v>
      </c>
      <c r="B29" s="33" t="s">
        <v>156</v>
      </c>
      <c r="C29" s="45"/>
      <c r="D29" s="45"/>
      <c r="E29" s="45"/>
    </row>
    <row r="30" spans="1:5" ht="15">
      <c r="A30" s="12" t="s">
        <v>406</v>
      </c>
      <c r="B30" s="33" t="s">
        <v>157</v>
      </c>
      <c r="C30" s="45"/>
      <c r="D30" s="45"/>
      <c r="E30" s="45"/>
    </row>
    <row r="31" spans="1:5" ht="15">
      <c r="A31" s="12" t="s">
        <v>444</v>
      </c>
      <c r="B31" s="33" t="s">
        <v>158</v>
      </c>
      <c r="C31" s="45"/>
      <c r="D31" s="45"/>
      <c r="E31" s="45"/>
    </row>
    <row r="32" spans="1:5" ht="15">
      <c r="A32" s="12" t="s">
        <v>445</v>
      </c>
      <c r="B32" s="33" t="s">
        <v>159</v>
      </c>
      <c r="C32" s="45"/>
      <c r="D32" s="45"/>
      <c r="E32" s="45"/>
    </row>
    <row r="33" spans="1:5" ht="15">
      <c r="A33" s="12" t="s">
        <v>160</v>
      </c>
      <c r="B33" s="33" t="s">
        <v>161</v>
      </c>
      <c r="C33" s="45"/>
      <c r="D33" s="45"/>
      <c r="E33" s="45"/>
    </row>
    <row r="34" spans="1:5" ht="15">
      <c r="A34" s="12" t="s">
        <v>446</v>
      </c>
      <c r="B34" s="33" t="s">
        <v>164</v>
      </c>
      <c r="C34" s="45"/>
      <c r="D34" s="45"/>
      <c r="E34" s="45"/>
    </row>
    <row r="35" spans="1:5" ht="15">
      <c r="A35" s="21" t="s">
        <v>633</v>
      </c>
      <c r="B35" s="33" t="s">
        <v>165</v>
      </c>
      <c r="C35" s="45"/>
      <c r="D35" s="45"/>
      <c r="E35" s="45"/>
    </row>
    <row r="36" spans="1:5" ht="15">
      <c r="A36" s="21" t="s">
        <v>634</v>
      </c>
      <c r="B36" s="33" t="s">
        <v>165</v>
      </c>
      <c r="C36" s="45"/>
      <c r="D36" s="45"/>
      <c r="E36" s="45"/>
    </row>
    <row r="37" spans="1:5" ht="15">
      <c r="A37" s="54" t="s">
        <v>409</v>
      </c>
      <c r="B37" s="57" t="s">
        <v>166</v>
      </c>
      <c r="C37" s="120">
        <f>SUM(C25:C36)</f>
        <v>0</v>
      </c>
      <c r="D37" s="120">
        <f>SUM(D25:D36)</f>
        <v>0</v>
      </c>
      <c r="E37" s="120">
        <f>SUM(E25:E36)</f>
        <v>0</v>
      </c>
    </row>
    <row r="38" spans="1:5" ht="15.75">
      <c r="A38" s="66" t="s">
        <v>579</v>
      </c>
      <c r="B38" s="111"/>
      <c r="C38" s="45"/>
      <c r="D38" s="45"/>
      <c r="E38" s="45"/>
    </row>
    <row r="39" spans="1:5" ht="15">
      <c r="A39" s="37" t="s">
        <v>167</v>
      </c>
      <c r="B39" s="33" t="s">
        <v>168</v>
      </c>
      <c r="C39" s="45"/>
      <c r="D39" s="45"/>
      <c r="E39" s="45"/>
    </row>
    <row r="40" spans="1:5" ht="15">
      <c r="A40" s="37" t="s">
        <v>447</v>
      </c>
      <c r="B40" s="33" t="s">
        <v>169</v>
      </c>
      <c r="C40" s="45"/>
      <c r="D40" s="45"/>
      <c r="E40" s="45"/>
    </row>
    <row r="41" spans="1:5" ht="15">
      <c r="A41" s="37" t="s">
        <v>170</v>
      </c>
      <c r="B41" s="33" t="s">
        <v>171</v>
      </c>
      <c r="C41" s="45"/>
      <c r="D41" s="45"/>
      <c r="E41" s="45"/>
    </row>
    <row r="42" spans="1:5" ht="15">
      <c r="A42" s="37" t="s">
        <v>172</v>
      </c>
      <c r="B42" s="33" t="s">
        <v>173</v>
      </c>
      <c r="C42" s="45"/>
      <c r="D42" s="45"/>
      <c r="E42" s="45"/>
    </row>
    <row r="43" spans="1:5" ht="15">
      <c r="A43" s="6" t="s">
        <v>174</v>
      </c>
      <c r="B43" s="33" t="s">
        <v>175</v>
      </c>
      <c r="C43" s="45"/>
      <c r="D43" s="45"/>
      <c r="E43" s="45"/>
    </row>
    <row r="44" spans="1:5" ht="15">
      <c r="A44" s="6" t="s">
        <v>176</v>
      </c>
      <c r="B44" s="33" t="s">
        <v>177</v>
      </c>
      <c r="C44" s="45"/>
      <c r="D44" s="45"/>
      <c r="E44" s="45"/>
    </row>
    <row r="45" spans="1:5" ht="15">
      <c r="A45" s="6" t="s">
        <v>178</v>
      </c>
      <c r="B45" s="33" t="s">
        <v>179</v>
      </c>
      <c r="C45" s="45"/>
      <c r="D45" s="45"/>
      <c r="E45" s="45"/>
    </row>
    <row r="46" spans="1:5" ht="15">
      <c r="A46" s="55" t="s">
        <v>411</v>
      </c>
      <c r="B46" s="57" t="s">
        <v>180</v>
      </c>
      <c r="C46" s="120">
        <f>SUM(C39:C45)</f>
        <v>0</v>
      </c>
      <c r="D46" s="120">
        <f>SUM(D39:D45)</f>
        <v>0</v>
      </c>
      <c r="E46" s="120">
        <f>SUM(E39:E45)</f>
        <v>0</v>
      </c>
    </row>
    <row r="47" spans="1:5" ht="15">
      <c r="A47" s="13" t="s">
        <v>181</v>
      </c>
      <c r="B47" s="33" t="s">
        <v>182</v>
      </c>
      <c r="C47" s="45"/>
      <c r="D47" s="45"/>
      <c r="E47" s="45"/>
    </row>
    <row r="48" spans="1:5" ht="15">
      <c r="A48" s="13" t="s">
        <v>183</v>
      </c>
      <c r="B48" s="33" t="s">
        <v>184</v>
      </c>
      <c r="C48" s="45"/>
      <c r="D48" s="45"/>
      <c r="E48" s="45"/>
    </row>
    <row r="49" spans="1:5" ht="15">
      <c r="A49" s="13" t="s">
        <v>185</v>
      </c>
      <c r="B49" s="33" t="s">
        <v>186</v>
      </c>
      <c r="C49" s="45"/>
      <c r="D49" s="45"/>
      <c r="E49" s="45"/>
    </row>
    <row r="50" spans="1:5" ht="15">
      <c r="A50" s="13" t="s">
        <v>187</v>
      </c>
      <c r="B50" s="33" t="s">
        <v>188</v>
      </c>
      <c r="C50" s="45"/>
      <c r="D50" s="45"/>
      <c r="E50" s="45"/>
    </row>
    <row r="51" spans="1:5" ht="15">
      <c r="A51" s="54" t="s">
        <v>412</v>
      </c>
      <c r="B51" s="57" t="s">
        <v>189</v>
      </c>
      <c r="C51" s="120">
        <f>SUM(C47:C50)</f>
        <v>0</v>
      </c>
      <c r="D51" s="120">
        <f>SUM(D47:D50)</f>
        <v>0</v>
      </c>
      <c r="E51" s="120">
        <f>SUM(E47:E50)</f>
        <v>0</v>
      </c>
    </row>
    <row r="52" spans="1:5" ht="15">
      <c r="A52" s="13" t="s">
        <v>190</v>
      </c>
      <c r="B52" s="33" t="s">
        <v>191</v>
      </c>
      <c r="C52" s="45"/>
      <c r="D52" s="45"/>
      <c r="E52" s="45"/>
    </row>
    <row r="53" spans="1:5" ht="15">
      <c r="A53" s="13" t="s">
        <v>448</v>
      </c>
      <c r="B53" s="33" t="s">
        <v>192</v>
      </c>
      <c r="C53" s="45"/>
      <c r="D53" s="45"/>
      <c r="E53" s="45"/>
    </row>
    <row r="54" spans="1:5" ht="15">
      <c r="A54" s="13" t="s">
        <v>449</v>
      </c>
      <c r="B54" s="33" t="s">
        <v>193</v>
      </c>
      <c r="C54" s="45"/>
      <c r="D54" s="45"/>
      <c r="E54" s="45"/>
    </row>
    <row r="55" spans="1:5" ht="15">
      <c r="A55" s="13" t="s">
        <v>450</v>
      </c>
      <c r="B55" s="33" t="s">
        <v>194</v>
      </c>
      <c r="C55" s="45"/>
      <c r="D55" s="45"/>
      <c r="E55" s="45"/>
    </row>
    <row r="56" spans="1:5" ht="15">
      <c r="A56" s="13" t="s">
        <v>451</v>
      </c>
      <c r="B56" s="33" t="s">
        <v>195</v>
      </c>
      <c r="C56" s="45"/>
      <c r="D56" s="45"/>
      <c r="E56" s="45"/>
    </row>
    <row r="57" spans="1:5" ht="15">
      <c r="A57" s="13" t="s">
        <v>452</v>
      </c>
      <c r="B57" s="33" t="s">
        <v>196</v>
      </c>
      <c r="C57" s="45"/>
      <c r="D57" s="45"/>
      <c r="E57" s="45"/>
    </row>
    <row r="58" spans="1:5" ht="15">
      <c r="A58" s="13" t="s">
        <v>197</v>
      </c>
      <c r="B58" s="33" t="s">
        <v>198</v>
      </c>
      <c r="C58" s="45"/>
      <c r="D58" s="45"/>
      <c r="E58" s="45"/>
    </row>
    <row r="59" spans="1:5" ht="15">
      <c r="A59" s="13" t="s">
        <v>453</v>
      </c>
      <c r="B59" s="33" t="s">
        <v>199</v>
      </c>
      <c r="C59" s="45"/>
      <c r="D59" s="45"/>
      <c r="E59" s="45"/>
    </row>
    <row r="60" spans="1:5" ht="15">
      <c r="A60" s="54" t="s">
        <v>413</v>
      </c>
      <c r="B60" s="57" t="s">
        <v>200</v>
      </c>
      <c r="C60" s="120">
        <f>SUM(C52:C59)</f>
        <v>0</v>
      </c>
      <c r="D60" s="120">
        <f>SUM(D52:D59)</f>
        <v>0</v>
      </c>
      <c r="E60" s="120">
        <f>SUM(E52:E59)</f>
        <v>0</v>
      </c>
    </row>
    <row r="61" spans="1:5" ht="15.75">
      <c r="A61" s="66" t="s">
        <v>578</v>
      </c>
      <c r="B61" s="111"/>
      <c r="C61" s="45"/>
      <c r="D61" s="45"/>
      <c r="E61" s="45"/>
    </row>
    <row r="62" spans="1:5" ht="15.75">
      <c r="A62" s="38" t="s">
        <v>461</v>
      </c>
      <c r="B62" s="39" t="s">
        <v>201</v>
      </c>
      <c r="C62" s="120">
        <f>C8+C9+C15+C24+C37+C46+C51++C60</f>
        <v>82212</v>
      </c>
      <c r="D62" s="120">
        <f>D8+D9+D15+D24+D37+D46+D51++D60</f>
        <v>107016</v>
      </c>
      <c r="E62" s="120">
        <f>E8+E9+E15+E24+E37+E46+E51++E60</f>
        <v>109493</v>
      </c>
    </row>
    <row r="63" spans="1:5" ht="15">
      <c r="A63" s="15" t="s">
        <v>418</v>
      </c>
      <c r="B63" s="7" t="s">
        <v>209</v>
      </c>
      <c r="C63" s="15"/>
      <c r="D63" s="15"/>
      <c r="E63" s="15"/>
    </row>
    <row r="64" spans="1:5" ht="15">
      <c r="A64" s="14" t="s">
        <v>421</v>
      </c>
      <c r="B64" s="7" t="s">
        <v>217</v>
      </c>
      <c r="C64" s="14"/>
      <c r="D64" s="14"/>
      <c r="E64" s="14"/>
    </row>
    <row r="65" spans="1:5" ht="15">
      <c r="A65" s="40" t="s">
        <v>218</v>
      </c>
      <c r="B65" s="5" t="s">
        <v>219</v>
      </c>
      <c r="C65" s="40"/>
      <c r="D65" s="40"/>
      <c r="E65" s="40"/>
    </row>
    <row r="66" spans="1:5" ht="15">
      <c r="A66" s="40" t="s">
        <v>220</v>
      </c>
      <c r="B66" s="5" t="s">
        <v>221</v>
      </c>
      <c r="C66" s="40"/>
      <c r="D66" s="40"/>
      <c r="E66" s="40"/>
    </row>
    <row r="67" spans="1:5" ht="15">
      <c r="A67" s="14" t="s">
        <v>222</v>
      </c>
      <c r="B67" s="7" t="s">
        <v>223</v>
      </c>
      <c r="C67" s="40"/>
      <c r="D67" s="40"/>
      <c r="E67" s="40"/>
    </row>
    <row r="68" spans="1:5" ht="15">
      <c r="A68" s="40" t="s">
        <v>224</v>
      </c>
      <c r="B68" s="5" t="s">
        <v>225</v>
      </c>
      <c r="C68" s="40"/>
      <c r="D68" s="40"/>
      <c r="E68" s="40"/>
    </row>
    <row r="69" spans="1:5" ht="15">
      <c r="A69" s="40" t="s">
        <v>226</v>
      </c>
      <c r="B69" s="5" t="s">
        <v>227</v>
      </c>
      <c r="C69" s="40"/>
      <c r="D69" s="40"/>
      <c r="E69" s="40"/>
    </row>
    <row r="70" spans="1:5" ht="15">
      <c r="A70" s="40" t="s">
        <v>228</v>
      </c>
      <c r="B70" s="5" t="s">
        <v>229</v>
      </c>
      <c r="C70" s="40"/>
      <c r="D70" s="40"/>
      <c r="E70" s="40"/>
    </row>
    <row r="71" spans="1:5" ht="15">
      <c r="A71" s="41" t="s">
        <v>422</v>
      </c>
      <c r="B71" s="42" t="s">
        <v>230</v>
      </c>
      <c r="C71" s="14"/>
      <c r="D71" s="14"/>
      <c r="E71" s="14"/>
    </row>
    <row r="72" spans="1:5" ht="15">
      <c r="A72" s="40" t="s">
        <v>231</v>
      </c>
      <c r="B72" s="5" t="s">
        <v>232</v>
      </c>
      <c r="C72" s="40"/>
      <c r="D72" s="40"/>
      <c r="E72" s="40"/>
    </row>
    <row r="73" spans="1:5" ht="15">
      <c r="A73" s="13" t="s">
        <v>233</v>
      </c>
      <c r="B73" s="5" t="s">
        <v>234</v>
      </c>
      <c r="C73" s="13"/>
      <c r="D73" s="13"/>
      <c r="E73" s="13"/>
    </row>
    <row r="74" spans="1:5" ht="15">
      <c r="A74" s="40" t="s">
        <v>458</v>
      </c>
      <c r="B74" s="5" t="s">
        <v>235</v>
      </c>
      <c r="C74" s="40"/>
      <c r="D74" s="40"/>
      <c r="E74" s="40"/>
    </row>
    <row r="75" spans="1:5" ht="15">
      <c r="A75" s="40" t="s">
        <v>427</v>
      </c>
      <c r="B75" s="5" t="s">
        <v>236</v>
      </c>
      <c r="C75" s="40"/>
      <c r="D75" s="40"/>
      <c r="E75" s="40"/>
    </row>
    <row r="76" spans="1:5" ht="15">
      <c r="A76" s="41" t="s">
        <v>428</v>
      </c>
      <c r="B76" s="42" t="s">
        <v>240</v>
      </c>
      <c r="C76" s="14"/>
      <c r="D76" s="14"/>
      <c r="E76" s="14"/>
    </row>
    <row r="77" spans="1:5" ht="15">
      <c r="A77" s="13" t="s">
        <v>241</v>
      </c>
      <c r="B77" s="5" t="s">
        <v>242</v>
      </c>
      <c r="C77" s="13"/>
      <c r="D77" s="13"/>
      <c r="E77" s="13"/>
    </row>
    <row r="78" spans="1:5" ht="15.75">
      <c r="A78" s="43" t="s">
        <v>462</v>
      </c>
      <c r="B78" s="44" t="s">
        <v>243</v>
      </c>
      <c r="C78" s="124">
        <f>C63+C64+C67+C71+C76</f>
        <v>0</v>
      </c>
      <c r="D78" s="124">
        <f>D63+D64+D67+D71+D76</f>
        <v>0</v>
      </c>
      <c r="E78" s="124">
        <f>E63+E64+E67+E71+E76</f>
        <v>0</v>
      </c>
    </row>
    <row r="79" spans="1:5" ht="15.75">
      <c r="A79" s="48" t="s">
        <v>499</v>
      </c>
      <c r="B79" s="49"/>
      <c r="C79" s="120">
        <f>C62+C78</f>
        <v>82212</v>
      </c>
      <c r="D79" s="120">
        <f>D62+D78</f>
        <v>107016</v>
      </c>
      <c r="E79" s="120">
        <f>E62+E78</f>
        <v>109493</v>
      </c>
    </row>
    <row r="80" spans="1:5" ht="49.5" customHeight="1">
      <c r="A80" s="2" t="s">
        <v>64</v>
      </c>
      <c r="B80" s="3" t="s">
        <v>24</v>
      </c>
      <c r="C80" s="162" t="s">
        <v>713</v>
      </c>
      <c r="D80" s="162" t="s">
        <v>714</v>
      </c>
      <c r="E80" s="162" t="s">
        <v>715</v>
      </c>
    </row>
    <row r="81" spans="1:5" ht="15">
      <c r="A81" s="5" t="s">
        <v>502</v>
      </c>
      <c r="B81" s="6" t="s">
        <v>256</v>
      </c>
      <c r="C81" s="128"/>
      <c r="D81" s="128"/>
      <c r="E81" s="128"/>
    </row>
    <row r="82" spans="1:5" ht="15">
      <c r="A82" s="5" t="s">
        <v>257</v>
      </c>
      <c r="B82" s="6" t="s">
        <v>258</v>
      </c>
      <c r="C82" s="128"/>
      <c r="D82" s="128"/>
      <c r="E82" s="128"/>
    </row>
    <row r="83" spans="1:5" ht="15">
      <c r="A83" s="5" t="s">
        <v>259</v>
      </c>
      <c r="B83" s="6" t="s">
        <v>260</v>
      </c>
      <c r="C83" s="128"/>
      <c r="D83" s="128"/>
      <c r="E83" s="128"/>
    </row>
    <row r="84" spans="1:5" ht="15">
      <c r="A84" s="5" t="s">
        <v>463</v>
      </c>
      <c r="B84" s="6" t="s">
        <v>261</v>
      </c>
      <c r="C84" s="128"/>
      <c r="D84" s="128"/>
      <c r="E84" s="128"/>
    </row>
    <row r="85" spans="1:5" ht="15">
      <c r="A85" s="5" t="s">
        <v>464</v>
      </c>
      <c r="B85" s="6" t="s">
        <v>262</v>
      </c>
      <c r="C85" s="128"/>
      <c r="D85" s="128"/>
      <c r="E85" s="128"/>
    </row>
    <row r="86" spans="1:5" ht="15">
      <c r="A86" s="5" t="s">
        <v>465</v>
      </c>
      <c r="B86" s="6" t="s">
        <v>263</v>
      </c>
      <c r="C86" s="128"/>
      <c r="D86" s="128"/>
      <c r="E86" s="128"/>
    </row>
    <row r="87" spans="1:5" ht="15">
      <c r="A87" s="42" t="s">
        <v>503</v>
      </c>
      <c r="B87" s="55" t="s">
        <v>264</v>
      </c>
      <c r="C87" s="128"/>
      <c r="D87" s="128"/>
      <c r="E87" s="128"/>
    </row>
    <row r="88" spans="1:5" ht="15">
      <c r="A88" s="5" t="s">
        <v>505</v>
      </c>
      <c r="B88" s="6" t="s">
        <v>275</v>
      </c>
      <c r="C88" s="128"/>
      <c r="D88" s="128"/>
      <c r="E88" s="128"/>
    </row>
    <row r="89" spans="1:5" ht="15">
      <c r="A89" s="5" t="s">
        <v>471</v>
      </c>
      <c r="B89" s="6" t="s">
        <v>276</v>
      </c>
      <c r="C89" s="128"/>
      <c r="D89" s="128"/>
      <c r="E89" s="128"/>
    </row>
    <row r="90" spans="1:5" ht="15">
      <c r="A90" s="5" t="s">
        <v>472</v>
      </c>
      <c r="B90" s="6" t="s">
        <v>277</v>
      </c>
      <c r="C90" s="128"/>
      <c r="D90" s="128"/>
      <c r="E90" s="128"/>
    </row>
    <row r="91" spans="1:5" ht="15">
      <c r="A91" s="5" t="s">
        <v>473</v>
      </c>
      <c r="B91" s="6" t="s">
        <v>278</v>
      </c>
      <c r="C91" s="128"/>
      <c r="D91" s="128"/>
      <c r="E91" s="128"/>
    </row>
    <row r="92" spans="1:5" ht="15">
      <c r="A92" s="5" t="s">
        <v>506</v>
      </c>
      <c r="B92" s="6" t="s">
        <v>293</v>
      </c>
      <c r="C92" s="128"/>
      <c r="D92" s="128"/>
      <c r="E92" s="128"/>
    </row>
    <row r="93" spans="1:5" ht="15">
      <c r="A93" s="5" t="s">
        <v>478</v>
      </c>
      <c r="B93" s="6" t="s">
        <v>294</v>
      </c>
      <c r="C93" s="128"/>
      <c r="D93" s="128"/>
      <c r="E93" s="128"/>
    </row>
    <row r="94" spans="1:5" ht="15">
      <c r="A94" s="42" t="s">
        <v>507</v>
      </c>
      <c r="B94" s="55" t="s">
        <v>295</v>
      </c>
      <c r="C94" s="128"/>
      <c r="D94" s="128"/>
      <c r="E94" s="128"/>
    </row>
    <row r="95" spans="1:5" ht="15">
      <c r="A95" s="13" t="s">
        <v>296</v>
      </c>
      <c r="B95" s="6" t="s">
        <v>297</v>
      </c>
      <c r="C95" s="128"/>
      <c r="D95" s="128"/>
      <c r="E95" s="128"/>
    </row>
    <row r="96" spans="1:5" ht="15">
      <c r="A96" s="13" t="s">
        <v>479</v>
      </c>
      <c r="B96" s="6" t="s">
        <v>298</v>
      </c>
      <c r="C96" s="128"/>
      <c r="D96" s="128"/>
      <c r="E96" s="128"/>
    </row>
    <row r="97" spans="1:5" ht="15">
      <c r="A97" s="13" t="s">
        <v>480</v>
      </c>
      <c r="B97" s="6" t="s">
        <v>299</v>
      </c>
      <c r="C97" s="128"/>
      <c r="D97" s="128"/>
      <c r="E97" s="128"/>
    </row>
    <row r="98" spans="1:5" ht="15">
      <c r="A98" s="13" t="s">
        <v>481</v>
      </c>
      <c r="B98" s="6" t="s">
        <v>300</v>
      </c>
      <c r="C98" s="128"/>
      <c r="D98" s="128"/>
      <c r="E98" s="128"/>
    </row>
    <row r="99" spans="1:5" ht="15">
      <c r="A99" s="13" t="s">
        <v>301</v>
      </c>
      <c r="B99" s="6" t="s">
        <v>302</v>
      </c>
      <c r="C99" s="128"/>
      <c r="D99" s="128"/>
      <c r="E99" s="128"/>
    </row>
    <row r="100" spans="1:5" ht="15">
      <c r="A100" s="13" t="s">
        <v>303</v>
      </c>
      <c r="B100" s="6" t="s">
        <v>304</v>
      </c>
      <c r="C100" s="128"/>
      <c r="D100" s="128"/>
      <c r="E100" s="128"/>
    </row>
    <row r="101" spans="1:5" ht="15">
      <c r="A101" s="13" t="s">
        <v>305</v>
      </c>
      <c r="B101" s="6" t="s">
        <v>306</v>
      </c>
      <c r="C101" s="128"/>
      <c r="D101" s="128"/>
      <c r="E101" s="128"/>
    </row>
    <row r="102" spans="1:5" ht="15">
      <c r="A102" s="13" t="s">
        <v>482</v>
      </c>
      <c r="B102" s="6" t="s">
        <v>307</v>
      </c>
      <c r="C102" s="128">
        <v>3</v>
      </c>
      <c r="D102" s="128"/>
      <c r="E102" s="128"/>
    </row>
    <row r="103" spans="1:5" ht="15">
      <c r="A103" s="13" t="s">
        <v>483</v>
      </c>
      <c r="B103" s="6" t="s">
        <v>308</v>
      </c>
      <c r="C103" s="128"/>
      <c r="D103" s="128"/>
      <c r="E103" s="128"/>
    </row>
    <row r="104" spans="1:5" ht="15">
      <c r="A104" s="13" t="s">
        <v>484</v>
      </c>
      <c r="B104" s="6" t="s">
        <v>309</v>
      </c>
      <c r="C104" s="128">
        <v>14</v>
      </c>
      <c r="D104" s="128"/>
      <c r="E104" s="128"/>
    </row>
    <row r="105" spans="1:5" ht="15">
      <c r="A105" s="54" t="s">
        <v>508</v>
      </c>
      <c r="B105" s="55" t="s">
        <v>310</v>
      </c>
      <c r="C105" s="129">
        <f>SUM(C95:C104)</f>
        <v>17</v>
      </c>
      <c r="D105" s="129">
        <f>SUM(D95:D104)</f>
        <v>0</v>
      </c>
      <c r="E105" s="129">
        <f>SUM(E95:E104)</f>
        <v>0</v>
      </c>
    </row>
    <row r="106" spans="1:5" ht="15">
      <c r="A106" s="13" t="s">
        <v>319</v>
      </c>
      <c r="B106" s="6" t="s">
        <v>320</v>
      </c>
      <c r="C106" s="128"/>
      <c r="D106" s="128"/>
      <c r="E106" s="128"/>
    </row>
    <row r="107" spans="1:5" ht="15">
      <c r="A107" s="5" t="s">
        <v>488</v>
      </c>
      <c r="B107" s="6" t="s">
        <v>321</v>
      </c>
      <c r="C107" s="128"/>
      <c r="D107" s="128"/>
      <c r="E107" s="128"/>
    </row>
    <row r="108" spans="1:5" ht="15">
      <c r="A108" s="13" t="s">
        <v>489</v>
      </c>
      <c r="B108" s="6" t="s">
        <v>322</v>
      </c>
      <c r="C108" s="128"/>
      <c r="D108" s="128"/>
      <c r="E108" s="128"/>
    </row>
    <row r="109" spans="1:5" ht="15">
      <c r="A109" s="42" t="s">
        <v>510</v>
      </c>
      <c r="B109" s="55" t="s">
        <v>323</v>
      </c>
      <c r="C109" s="128"/>
      <c r="D109" s="128"/>
      <c r="E109" s="128"/>
    </row>
    <row r="110" spans="1:5" ht="15.75">
      <c r="A110" s="66" t="s">
        <v>579</v>
      </c>
      <c r="B110" s="71"/>
      <c r="C110" s="128"/>
      <c r="D110" s="128"/>
      <c r="E110" s="128"/>
    </row>
    <row r="111" spans="1:5" ht="15">
      <c r="A111" s="5" t="s">
        <v>265</v>
      </c>
      <c r="B111" s="6" t="s">
        <v>266</v>
      </c>
      <c r="C111" s="128"/>
      <c r="D111" s="128"/>
      <c r="E111" s="128"/>
    </row>
    <row r="112" spans="1:5" ht="15">
      <c r="A112" s="5" t="s">
        <v>267</v>
      </c>
      <c r="B112" s="6" t="s">
        <v>268</v>
      </c>
      <c r="C112" s="128"/>
      <c r="D112" s="128"/>
      <c r="E112" s="128"/>
    </row>
    <row r="113" spans="1:5" ht="15">
      <c r="A113" s="5" t="s">
        <v>466</v>
      </c>
      <c r="B113" s="6" t="s">
        <v>269</v>
      </c>
      <c r="C113" s="128"/>
      <c r="D113" s="128"/>
      <c r="E113" s="128"/>
    </row>
    <row r="114" spans="1:5" ht="15">
      <c r="A114" s="5" t="s">
        <v>467</v>
      </c>
      <c r="B114" s="6" t="s">
        <v>270</v>
      </c>
      <c r="C114" s="128"/>
      <c r="D114" s="128"/>
      <c r="E114" s="128"/>
    </row>
    <row r="115" spans="1:5" ht="15">
      <c r="A115" s="5" t="s">
        <v>468</v>
      </c>
      <c r="B115" s="6" t="s">
        <v>271</v>
      </c>
      <c r="C115" s="128"/>
      <c r="D115" s="128"/>
      <c r="E115" s="128"/>
    </row>
    <row r="116" spans="1:5" ht="15">
      <c r="A116" s="42" t="s">
        <v>504</v>
      </c>
      <c r="B116" s="55" t="s">
        <v>272</v>
      </c>
      <c r="C116" s="128"/>
      <c r="D116" s="128"/>
      <c r="E116" s="128"/>
    </row>
    <row r="117" spans="1:5" ht="15">
      <c r="A117" s="13" t="s">
        <v>485</v>
      </c>
      <c r="B117" s="6" t="s">
        <v>311</v>
      </c>
      <c r="C117" s="128"/>
      <c r="D117" s="128"/>
      <c r="E117" s="128"/>
    </row>
    <row r="118" spans="1:5" ht="15">
      <c r="A118" s="13" t="s">
        <v>486</v>
      </c>
      <c r="B118" s="6" t="s">
        <v>312</v>
      </c>
      <c r="C118" s="128"/>
      <c r="D118" s="128"/>
      <c r="E118" s="128"/>
    </row>
    <row r="119" spans="1:5" ht="15">
      <c r="A119" s="13" t="s">
        <v>313</v>
      </c>
      <c r="B119" s="6" t="s">
        <v>314</v>
      </c>
      <c r="C119" s="128"/>
      <c r="D119" s="128"/>
      <c r="E119" s="128"/>
    </row>
    <row r="120" spans="1:5" ht="15">
      <c r="A120" s="13" t="s">
        <v>487</v>
      </c>
      <c r="B120" s="6" t="s">
        <v>315</v>
      </c>
      <c r="C120" s="128"/>
      <c r="D120" s="128"/>
      <c r="E120" s="128"/>
    </row>
    <row r="121" spans="1:5" ht="15">
      <c r="A121" s="13" t="s">
        <v>316</v>
      </c>
      <c r="B121" s="6" t="s">
        <v>317</v>
      </c>
      <c r="C121" s="128"/>
      <c r="D121" s="128"/>
      <c r="E121" s="128"/>
    </row>
    <row r="122" spans="1:5" ht="15">
      <c r="A122" s="42" t="s">
        <v>509</v>
      </c>
      <c r="B122" s="55" t="s">
        <v>318</v>
      </c>
      <c r="C122" s="128"/>
      <c r="D122" s="128"/>
      <c r="E122" s="128"/>
    </row>
    <row r="123" spans="1:5" ht="15">
      <c r="A123" s="13" t="s">
        <v>324</v>
      </c>
      <c r="B123" s="6" t="s">
        <v>325</v>
      </c>
      <c r="C123" s="128"/>
      <c r="D123" s="128"/>
      <c r="E123" s="128"/>
    </row>
    <row r="124" spans="1:5" ht="15">
      <c r="A124" s="5" t="s">
        <v>490</v>
      </c>
      <c r="B124" s="6" t="s">
        <v>326</v>
      </c>
      <c r="C124" s="128"/>
      <c r="D124" s="128"/>
      <c r="E124" s="128"/>
    </row>
    <row r="125" spans="1:5" ht="15">
      <c r="A125" s="13" t="s">
        <v>491</v>
      </c>
      <c r="B125" s="6" t="s">
        <v>327</v>
      </c>
      <c r="C125" s="128"/>
      <c r="D125" s="128"/>
      <c r="E125" s="128"/>
    </row>
    <row r="126" spans="1:5" ht="15">
      <c r="A126" s="42" t="s">
        <v>512</v>
      </c>
      <c r="B126" s="55" t="s">
        <v>328</v>
      </c>
      <c r="C126" s="128"/>
      <c r="D126" s="128"/>
      <c r="E126" s="128"/>
    </row>
    <row r="127" spans="1:5" ht="15.75">
      <c r="A127" s="66" t="s">
        <v>578</v>
      </c>
      <c r="B127" s="71"/>
      <c r="C127" s="128"/>
      <c r="D127" s="128"/>
      <c r="E127" s="128"/>
    </row>
    <row r="128" spans="1:5" ht="15.75">
      <c r="A128" s="52" t="s">
        <v>511</v>
      </c>
      <c r="B128" s="38" t="s">
        <v>329</v>
      </c>
      <c r="C128" s="129">
        <f>C87+C94+C105+C109+C116+C122+C126</f>
        <v>17</v>
      </c>
      <c r="D128" s="129">
        <f>D87+D94+D105+D109+D116+D122+D126</f>
        <v>0</v>
      </c>
      <c r="E128" s="129">
        <f>E87+E94+E105+E109+E116+E122+E126</f>
        <v>0</v>
      </c>
    </row>
    <row r="129" spans="1:5" ht="15.75">
      <c r="A129" s="70" t="s">
        <v>631</v>
      </c>
      <c r="B129" s="69"/>
      <c r="C129" s="128"/>
      <c r="D129" s="128"/>
      <c r="E129" s="128"/>
    </row>
    <row r="130" spans="1:5" ht="15.75">
      <c r="A130" s="70" t="s">
        <v>632</v>
      </c>
      <c r="B130" s="69"/>
      <c r="C130" s="128"/>
      <c r="D130" s="128"/>
      <c r="E130" s="128"/>
    </row>
    <row r="131" spans="1:5" ht="15">
      <c r="A131" s="15" t="s">
        <v>513</v>
      </c>
      <c r="B131" s="7" t="s">
        <v>334</v>
      </c>
      <c r="C131" s="128"/>
      <c r="D131" s="128"/>
      <c r="E131" s="128"/>
    </row>
    <row r="132" spans="1:5" ht="15">
      <c r="A132" s="14" t="s">
        <v>514</v>
      </c>
      <c r="B132" s="7" t="s">
        <v>341</v>
      </c>
      <c r="C132" s="128"/>
      <c r="D132" s="128"/>
      <c r="E132" s="128"/>
    </row>
    <row r="133" spans="1:5" ht="15">
      <c r="A133" s="5" t="s">
        <v>629</v>
      </c>
      <c r="B133" s="5" t="s">
        <v>342</v>
      </c>
      <c r="C133" s="128">
        <v>758</v>
      </c>
      <c r="D133" s="128">
        <v>2058</v>
      </c>
      <c r="E133" s="128"/>
    </row>
    <row r="134" spans="1:5" ht="15">
      <c r="A134" s="5" t="s">
        <v>630</v>
      </c>
      <c r="B134" s="5" t="s">
        <v>342</v>
      </c>
      <c r="C134" s="128"/>
      <c r="D134" s="128"/>
      <c r="E134" s="128"/>
    </row>
    <row r="135" spans="1:5" ht="15">
      <c r="A135" s="5" t="s">
        <v>627</v>
      </c>
      <c r="B135" s="5" t="s">
        <v>343</v>
      </c>
      <c r="C135" s="128"/>
      <c r="D135" s="128"/>
      <c r="E135" s="128"/>
    </row>
    <row r="136" spans="1:5" ht="15">
      <c r="A136" s="5" t="s">
        <v>628</v>
      </c>
      <c r="B136" s="5" t="s">
        <v>343</v>
      </c>
      <c r="C136" s="128"/>
      <c r="D136" s="128"/>
      <c r="E136" s="128"/>
    </row>
    <row r="137" spans="1:5" ht="15">
      <c r="A137" s="7" t="s">
        <v>515</v>
      </c>
      <c r="B137" s="7" t="s">
        <v>344</v>
      </c>
      <c r="C137" s="129">
        <f>SUM(C133:C136)</f>
        <v>758</v>
      </c>
      <c r="D137" s="129">
        <f>SUM(D133:D136)</f>
        <v>2058</v>
      </c>
      <c r="E137" s="129">
        <f>SUM(E133:E136)</f>
        <v>0</v>
      </c>
    </row>
    <row r="138" spans="1:5" ht="15">
      <c r="A138" s="40" t="s">
        <v>345</v>
      </c>
      <c r="B138" s="5" t="s">
        <v>346</v>
      </c>
      <c r="C138" s="128"/>
      <c r="D138" s="128"/>
      <c r="E138" s="128"/>
    </row>
    <row r="139" spans="1:5" ht="15">
      <c r="A139" s="40" t="s">
        <v>347</v>
      </c>
      <c r="B139" s="5" t="s">
        <v>348</v>
      </c>
      <c r="C139" s="128"/>
      <c r="D139" s="128"/>
      <c r="E139" s="128"/>
    </row>
    <row r="140" spans="1:5" ht="15">
      <c r="A140" s="40" t="s">
        <v>349</v>
      </c>
      <c r="B140" s="5" t="s">
        <v>350</v>
      </c>
      <c r="C140" s="128">
        <v>86854</v>
      </c>
      <c r="D140" s="128">
        <v>100316</v>
      </c>
      <c r="E140" s="128">
        <v>109493</v>
      </c>
    </row>
    <row r="141" spans="1:5" ht="15">
      <c r="A141" s="40" t="s">
        <v>351</v>
      </c>
      <c r="B141" s="5" t="s">
        <v>352</v>
      </c>
      <c r="C141" s="128"/>
      <c r="D141" s="128"/>
      <c r="E141" s="128"/>
    </row>
    <row r="142" spans="1:5" ht="15">
      <c r="A142" s="13" t="s">
        <v>497</v>
      </c>
      <c r="B142" s="5" t="s">
        <v>353</v>
      </c>
      <c r="C142" s="128"/>
      <c r="D142" s="128"/>
      <c r="E142" s="128"/>
    </row>
    <row r="143" spans="1:5" ht="15">
      <c r="A143" s="15" t="s">
        <v>516</v>
      </c>
      <c r="B143" s="7" t="s">
        <v>355</v>
      </c>
      <c r="C143" s="129">
        <f>SUM(C138:C142)</f>
        <v>86854</v>
      </c>
      <c r="D143" s="129">
        <f>SUM(D138:D142)</f>
        <v>100316</v>
      </c>
      <c r="E143" s="129">
        <f>SUM(E138:E142)</f>
        <v>109493</v>
      </c>
    </row>
    <row r="144" spans="1:5" ht="15">
      <c r="A144" s="13" t="s">
        <v>356</v>
      </c>
      <c r="B144" s="5" t="s">
        <v>357</v>
      </c>
      <c r="C144" s="128"/>
      <c r="D144" s="128"/>
      <c r="E144" s="128"/>
    </row>
    <row r="145" spans="1:5" ht="15">
      <c r="A145" s="13" t="s">
        <v>358</v>
      </c>
      <c r="B145" s="5" t="s">
        <v>359</v>
      </c>
      <c r="C145" s="128"/>
      <c r="D145" s="128"/>
      <c r="E145" s="128"/>
    </row>
    <row r="146" spans="1:5" ht="15">
      <c r="A146" s="40" t="s">
        <v>360</v>
      </c>
      <c r="B146" s="5" t="s">
        <v>361</v>
      </c>
      <c r="C146" s="128"/>
      <c r="D146" s="128"/>
      <c r="E146" s="128"/>
    </row>
    <row r="147" spans="1:5" ht="15">
      <c r="A147" s="40" t="s">
        <v>498</v>
      </c>
      <c r="B147" s="5" t="s">
        <v>362</v>
      </c>
      <c r="C147" s="128"/>
      <c r="D147" s="128"/>
      <c r="E147" s="128"/>
    </row>
    <row r="148" spans="1:5" ht="15">
      <c r="A148" s="14" t="s">
        <v>517</v>
      </c>
      <c r="B148" s="7" t="s">
        <v>363</v>
      </c>
      <c r="C148" s="128"/>
      <c r="D148" s="128"/>
      <c r="E148" s="128"/>
    </row>
    <row r="149" spans="1:5" ht="15">
      <c r="A149" s="15" t="s">
        <v>364</v>
      </c>
      <c r="B149" s="7" t="s">
        <v>365</v>
      </c>
      <c r="C149" s="128"/>
      <c r="D149" s="128"/>
      <c r="E149" s="128"/>
    </row>
    <row r="150" spans="1:5" ht="15.75">
      <c r="A150" s="43" t="s">
        <v>518</v>
      </c>
      <c r="B150" s="44" t="s">
        <v>366</v>
      </c>
      <c r="C150" s="129">
        <f>C131+C132+C137+C143+C148+C149</f>
        <v>87612</v>
      </c>
      <c r="D150" s="129">
        <f>D131+D132+D137+D143+D148+D149</f>
        <v>102374</v>
      </c>
      <c r="E150" s="129">
        <f>E131+E132+E137+E143+E148+E149</f>
        <v>109493</v>
      </c>
    </row>
    <row r="151" spans="1:5" ht="15.75">
      <c r="A151" s="48" t="s">
        <v>500</v>
      </c>
      <c r="B151" s="49"/>
      <c r="C151" s="129">
        <f>C128+C150</f>
        <v>87629</v>
      </c>
      <c r="D151" s="129">
        <f>D128+D150</f>
        <v>102374</v>
      </c>
      <c r="E151" s="129">
        <f>E128+E150</f>
        <v>109493</v>
      </c>
    </row>
  </sheetData>
  <sheetProtection/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horizontalDpi="200" verticalDpi="200" orientation="portrait" paperSize="9" scale="50" r:id="rId1"/>
  <headerFooter>
    <oddHeader>&amp;R&amp;"-,Félkövér"17. számú melléklet&amp;"-,Normál"
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tabSelected="1" zoomScalePageLayoutView="0" workbookViewId="0" topLeftCell="A106">
      <selection activeCell="C6" sqref="C6:C122"/>
    </sheetView>
  </sheetViews>
  <sheetFormatPr defaultColWidth="9.140625" defaultRowHeight="15"/>
  <cols>
    <col min="1" max="1" width="105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57421875" style="0" customWidth="1"/>
  </cols>
  <sheetData>
    <row r="1" spans="1:6" ht="21" customHeight="1">
      <c r="A1" s="191" t="s">
        <v>709</v>
      </c>
      <c r="B1" s="192"/>
      <c r="C1" s="192"/>
      <c r="D1" s="192"/>
      <c r="E1" s="192"/>
      <c r="F1" s="193"/>
    </row>
    <row r="2" spans="1:6" ht="18.75" customHeight="1">
      <c r="A2" s="194" t="s">
        <v>548</v>
      </c>
      <c r="B2" s="192"/>
      <c r="C2" s="192"/>
      <c r="D2" s="192"/>
      <c r="E2" s="192"/>
      <c r="F2" s="193"/>
    </row>
    <row r="3" ht="18">
      <c r="A3" s="53"/>
    </row>
    <row r="4" ht="15">
      <c r="A4" s="4" t="s">
        <v>653</v>
      </c>
    </row>
    <row r="5" spans="1:6" ht="45">
      <c r="A5" s="2" t="s">
        <v>64</v>
      </c>
      <c r="B5" s="3" t="s">
        <v>65</v>
      </c>
      <c r="C5" s="68" t="s">
        <v>580</v>
      </c>
      <c r="D5" s="68" t="s">
        <v>581</v>
      </c>
      <c r="E5" s="68" t="s">
        <v>582</v>
      </c>
      <c r="F5" s="117" t="s">
        <v>8</v>
      </c>
    </row>
    <row r="6" spans="1:6" ht="15">
      <c r="A6" s="31" t="s">
        <v>66</v>
      </c>
      <c r="B6" s="32" t="s">
        <v>67</v>
      </c>
      <c r="C6" s="45">
        <f>25167+10968+1914+2520+10000+1464+1296+3108+6855+1638</f>
        <v>64930</v>
      </c>
      <c r="D6" s="45"/>
      <c r="E6" s="45"/>
      <c r="F6" s="128">
        <f>SUM(C6:E6)</f>
        <v>64930</v>
      </c>
    </row>
    <row r="7" spans="1:6" ht="15">
      <c r="A7" s="31" t="s">
        <v>68</v>
      </c>
      <c r="B7" s="33" t="s">
        <v>69</v>
      </c>
      <c r="C7" s="45"/>
      <c r="D7" s="45"/>
      <c r="E7" s="45"/>
      <c r="F7" s="128">
        <f aca="true" t="shared" si="0" ref="F7:F70">SUM(C7:E7)</f>
        <v>0</v>
      </c>
    </row>
    <row r="8" spans="1:6" ht="15">
      <c r="A8" s="31" t="s">
        <v>70</v>
      </c>
      <c r="B8" s="33" t="s">
        <v>71</v>
      </c>
      <c r="C8" s="45"/>
      <c r="D8" s="45"/>
      <c r="E8" s="45"/>
      <c r="F8" s="128">
        <f t="shared" si="0"/>
        <v>0</v>
      </c>
    </row>
    <row r="9" spans="1:6" ht="15">
      <c r="A9" s="34" t="s">
        <v>72</v>
      </c>
      <c r="B9" s="33" t="s">
        <v>73</v>
      </c>
      <c r="C9" s="45"/>
      <c r="D9" s="45"/>
      <c r="E9" s="45"/>
      <c r="F9" s="128">
        <f t="shared" si="0"/>
        <v>0</v>
      </c>
    </row>
    <row r="10" spans="1:6" ht="15">
      <c r="A10" s="34" t="s">
        <v>74</v>
      </c>
      <c r="B10" s="33" t="s">
        <v>75</v>
      </c>
      <c r="C10" s="45"/>
      <c r="D10" s="45"/>
      <c r="E10" s="45"/>
      <c r="F10" s="128">
        <f t="shared" si="0"/>
        <v>0</v>
      </c>
    </row>
    <row r="11" spans="1:6" ht="15">
      <c r="A11" s="34" t="s">
        <v>76</v>
      </c>
      <c r="B11" s="33" t="s">
        <v>77</v>
      </c>
      <c r="C11" s="45"/>
      <c r="D11" s="45"/>
      <c r="E11" s="45"/>
      <c r="F11" s="128">
        <f t="shared" si="0"/>
        <v>0</v>
      </c>
    </row>
    <row r="12" spans="1:6" ht="15">
      <c r="A12" s="34" t="s">
        <v>78</v>
      </c>
      <c r="B12" s="33" t="s">
        <v>79</v>
      </c>
      <c r="C12" s="45">
        <f>3193+1179+148+295+600+147+147+295+295+147</f>
        <v>6446</v>
      </c>
      <c r="D12" s="45"/>
      <c r="E12" s="45"/>
      <c r="F12" s="128">
        <f t="shared" si="0"/>
        <v>6446</v>
      </c>
    </row>
    <row r="13" spans="1:6" ht="15">
      <c r="A13" s="34" t="s">
        <v>80</v>
      </c>
      <c r="B13" s="33" t="s">
        <v>81</v>
      </c>
      <c r="C13" s="45"/>
      <c r="D13" s="45"/>
      <c r="E13" s="45"/>
      <c r="F13" s="128">
        <f t="shared" si="0"/>
        <v>0</v>
      </c>
    </row>
    <row r="14" spans="1:6" ht="15">
      <c r="A14" s="5" t="s">
        <v>82</v>
      </c>
      <c r="B14" s="33" t="s">
        <v>83</v>
      </c>
      <c r="C14" s="45">
        <f>150+400</f>
        <v>550</v>
      </c>
      <c r="D14" s="45"/>
      <c r="E14" s="45"/>
      <c r="F14" s="128">
        <f t="shared" si="0"/>
        <v>550</v>
      </c>
    </row>
    <row r="15" spans="1:6" ht="15">
      <c r="A15" s="5" t="s">
        <v>84</v>
      </c>
      <c r="B15" s="33" t="s">
        <v>85</v>
      </c>
      <c r="C15" s="45"/>
      <c r="D15" s="45"/>
      <c r="E15" s="45"/>
      <c r="F15" s="128">
        <f t="shared" si="0"/>
        <v>0</v>
      </c>
    </row>
    <row r="16" spans="1:6" ht="15">
      <c r="A16" s="5" t="s">
        <v>86</v>
      </c>
      <c r="B16" s="33" t="s">
        <v>87</v>
      </c>
      <c r="C16" s="45"/>
      <c r="D16" s="45"/>
      <c r="E16" s="45"/>
      <c r="F16" s="128">
        <f t="shared" si="0"/>
        <v>0</v>
      </c>
    </row>
    <row r="17" spans="1:6" ht="15">
      <c r="A17" s="5" t="s">
        <v>88</v>
      </c>
      <c r="B17" s="33" t="s">
        <v>89</v>
      </c>
      <c r="C17" s="45"/>
      <c r="D17" s="45"/>
      <c r="E17" s="45"/>
      <c r="F17" s="128">
        <f t="shared" si="0"/>
        <v>0</v>
      </c>
    </row>
    <row r="18" spans="1:6" ht="15">
      <c r="A18" s="5" t="s">
        <v>429</v>
      </c>
      <c r="B18" s="33" t="s">
        <v>90</v>
      </c>
      <c r="C18" s="45"/>
      <c r="D18" s="45"/>
      <c r="E18" s="45"/>
      <c r="F18" s="128">
        <f t="shared" si="0"/>
        <v>0</v>
      </c>
    </row>
    <row r="19" spans="1:6" ht="15">
      <c r="A19" s="35" t="s">
        <v>367</v>
      </c>
      <c r="B19" s="36" t="s">
        <v>91</v>
      </c>
      <c r="C19" s="120">
        <f>SUM(C6:C18)</f>
        <v>71926</v>
      </c>
      <c r="D19" s="120">
        <f>SUM(D6:D18)</f>
        <v>0</v>
      </c>
      <c r="E19" s="120"/>
      <c r="F19" s="129">
        <f t="shared" si="0"/>
        <v>71926</v>
      </c>
    </row>
    <row r="20" spans="1:6" ht="15">
      <c r="A20" s="5" t="s">
        <v>92</v>
      </c>
      <c r="B20" s="33" t="s">
        <v>93</v>
      </c>
      <c r="C20" s="45">
        <v>8280</v>
      </c>
      <c r="D20" s="45"/>
      <c r="E20" s="45"/>
      <c r="F20" s="128"/>
    </row>
    <row r="21" spans="1:6" ht="15">
      <c r="A21" s="5" t="s">
        <v>94</v>
      </c>
      <c r="B21" s="33" t="s">
        <v>95</v>
      </c>
      <c r="C21" s="45">
        <f>1260</f>
        <v>1260</v>
      </c>
      <c r="D21" s="45"/>
      <c r="E21" s="45"/>
      <c r="F21" s="128"/>
    </row>
    <row r="22" spans="1:6" ht="15">
      <c r="A22" s="6" t="s">
        <v>96</v>
      </c>
      <c r="B22" s="33" t="s">
        <v>97</v>
      </c>
      <c r="C22" s="45">
        <f>300+100</f>
        <v>400</v>
      </c>
      <c r="D22" s="45"/>
      <c r="E22" s="45"/>
      <c r="F22" s="128"/>
    </row>
    <row r="23" spans="1:6" ht="15">
      <c r="A23" s="7" t="s">
        <v>368</v>
      </c>
      <c r="B23" s="36" t="s">
        <v>98</v>
      </c>
      <c r="C23" s="120">
        <f>SUM(C20:C22)</f>
        <v>9940</v>
      </c>
      <c r="D23" s="120">
        <f>SUM(D20:D22)</f>
        <v>0</v>
      </c>
      <c r="E23" s="120"/>
      <c r="F23" s="129">
        <f t="shared" si="0"/>
        <v>9940</v>
      </c>
    </row>
    <row r="24" spans="1:6" ht="15">
      <c r="A24" s="56" t="s">
        <v>459</v>
      </c>
      <c r="B24" s="57" t="s">
        <v>99</v>
      </c>
      <c r="C24" s="120">
        <f>C19+C23</f>
        <v>81866</v>
      </c>
      <c r="D24" s="120">
        <f>D19+D23</f>
        <v>0</v>
      </c>
      <c r="E24" s="120"/>
      <c r="F24" s="129">
        <f t="shared" si="0"/>
        <v>81866</v>
      </c>
    </row>
    <row r="25" spans="1:6" ht="15">
      <c r="A25" s="42" t="s">
        <v>430</v>
      </c>
      <c r="B25" s="57" t="s">
        <v>100</v>
      </c>
      <c r="C25" s="120">
        <f>10077+3721+570+80+786+350+420+403+945+2090+495</f>
        <v>19937</v>
      </c>
      <c r="D25" s="120"/>
      <c r="E25" s="120"/>
      <c r="F25" s="129">
        <f t="shared" si="0"/>
        <v>19937</v>
      </c>
    </row>
    <row r="26" spans="1:6" ht="15">
      <c r="A26" s="5" t="s">
        <v>101</v>
      </c>
      <c r="B26" s="33" t="s">
        <v>102</v>
      </c>
      <c r="C26" s="45">
        <f>1600+40+200+750+100+100+220+80</f>
        <v>3090</v>
      </c>
      <c r="D26" s="45"/>
      <c r="E26" s="45"/>
      <c r="F26" s="128">
        <f t="shared" si="0"/>
        <v>3090</v>
      </c>
    </row>
    <row r="27" spans="1:6" ht="15">
      <c r="A27" s="5" t="s">
        <v>103</v>
      </c>
      <c r="B27" s="33" t="s">
        <v>104</v>
      </c>
      <c r="C27" s="45">
        <f>23740+4400+1140+50+250+100+400+90+220+210</f>
        <v>30600</v>
      </c>
      <c r="D27" s="45"/>
      <c r="E27" s="45"/>
      <c r="F27" s="128">
        <f t="shared" si="0"/>
        <v>30600</v>
      </c>
    </row>
    <row r="28" spans="1:6" ht="15">
      <c r="A28" s="5" t="s">
        <v>105</v>
      </c>
      <c r="B28" s="33" t="s">
        <v>106</v>
      </c>
      <c r="C28" s="45"/>
      <c r="D28" s="45"/>
      <c r="E28" s="45"/>
      <c r="F28" s="128">
        <f t="shared" si="0"/>
        <v>0</v>
      </c>
    </row>
    <row r="29" spans="1:6" ht="15">
      <c r="A29" s="7" t="s">
        <v>369</v>
      </c>
      <c r="B29" s="36" t="s">
        <v>107</v>
      </c>
      <c r="C29" s="120">
        <f>SUM(C26:C28)</f>
        <v>33690</v>
      </c>
      <c r="D29" s="120">
        <f>SUM(D26:D28)</f>
        <v>0</v>
      </c>
      <c r="E29" s="120"/>
      <c r="F29" s="129">
        <f t="shared" si="0"/>
        <v>33690</v>
      </c>
    </row>
    <row r="30" spans="1:6" ht="15">
      <c r="A30" s="5" t="s">
        <v>108</v>
      </c>
      <c r="B30" s="33" t="s">
        <v>109</v>
      </c>
      <c r="C30" s="45">
        <f>150+170</f>
        <v>320</v>
      </c>
      <c r="D30" s="45"/>
      <c r="E30" s="45"/>
      <c r="F30" s="128">
        <f t="shared" si="0"/>
        <v>320</v>
      </c>
    </row>
    <row r="31" spans="1:6" ht="15">
      <c r="A31" s="5" t="s">
        <v>110</v>
      </c>
      <c r="B31" s="33" t="s">
        <v>111</v>
      </c>
      <c r="C31" s="45">
        <f>500+200+600+30+150+20+200</f>
        <v>1700</v>
      </c>
      <c r="D31" s="45"/>
      <c r="E31" s="45"/>
      <c r="F31" s="128">
        <f t="shared" si="0"/>
        <v>1700</v>
      </c>
    </row>
    <row r="32" spans="1:6" ht="15" customHeight="1">
      <c r="A32" s="7" t="s">
        <v>460</v>
      </c>
      <c r="B32" s="36" t="s">
        <v>112</v>
      </c>
      <c r="C32" s="120">
        <f>C30+C31</f>
        <v>2020</v>
      </c>
      <c r="D32" s="120">
        <f>D30+D31</f>
        <v>0</v>
      </c>
      <c r="E32" s="120"/>
      <c r="F32" s="129">
        <f t="shared" si="0"/>
        <v>2020</v>
      </c>
    </row>
    <row r="33" spans="1:6" ht="15">
      <c r="A33" s="5" t="s">
        <v>113</v>
      </c>
      <c r="B33" s="33" t="s">
        <v>114</v>
      </c>
      <c r="C33" s="45">
        <f>1855+12000+3000+1850+485+5400+1500+5000+340</f>
        <v>31430</v>
      </c>
      <c r="D33" s="45"/>
      <c r="E33" s="45"/>
      <c r="F33" s="128">
        <f t="shared" si="0"/>
        <v>31430</v>
      </c>
    </row>
    <row r="34" spans="1:6" ht="15">
      <c r="A34" s="5" t="s">
        <v>115</v>
      </c>
      <c r="B34" s="33" t="s">
        <v>116</v>
      </c>
      <c r="C34" s="45"/>
      <c r="D34" s="45"/>
      <c r="E34" s="45"/>
      <c r="F34" s="128">
        <f t="shared" si="0"/>
        <v>0</v>
      </c>
    </row>
    <row r="35" spans="1:6" ht="15">
      <c r="A35" s="5" t="s">
        <v>431</v>
      </c>
      <c r="B35" s="33" t="s">
        <v>117</v>
      </c>
      <c r="C35" s="45"/>
      <c r="D35" s="45"/>
      <c r="E35" s="45"/>
      <c r="F35" s="128">
        <f t="shared" si="0"/>
        <v>0</v>
      </c>
    </row>
    <row r="36" spans="1:6" ht="15">
      <c r="A36" s="5" t="s">
        <v>118</v>
      </c>
      <c r="B36" s="33" t="s">
        <v>119</v>
      </c>
      <c r="C36" s="45">
        <f>21994+12000+350+130+600+150+100+350+150</f>
        <v>35824</v>
      </c>
      <c r="D36" s="45"/>
      <c r="E36" s="45"/>
      <c r="F36" s="128">
        <f t="shared" si="0"/>
        <v>35824</v>
      </c>
    </row>
    <row r="37" spans="1:6" ht="15">
      <c r="A37" s="10" t="s">
        <v>432</v>
      </c>
      <c r="B37" s="33" t="s">
        <v>120</v>
      </c>
      <c r="C37" s="45"/>
      <c r="D37" s="45"/>
      <c r="E37" s="45"/>
      <c r="F37" s="128">
        <f t="shared" si="0"/>
        <v>0</v>
      </c>
    </row>
    <row r="38" spans="1:6" ht="15">
      <c r="A38" s="6" t="s">
        <v>121</v>
      </c>
      <c r="B38" s="33" t="s">
        <v>122</v>
      </c>
      <c r="C38" s="45"/>
      <c r="D38" s="45"/>
      <c r="E38" s="45"/>
      <c r="F38" s="128">
        <f t="shared" si="0"/>
        <v>0</v>
      </c>
    </row>
    <row r="39" spans="1:6" ht="15">
      <c r="A39" s="5" t="s">
        <v>433</v>
      </c>
      <c r="B39" s="33" t="s">
        <v>123</v>
      </c>
      <c r="C39" s="45">
        <f>100+9000+155+3030+500+50+300+200+320</f>
        <v>13655</v>
      </c>
      <c r="D39" s="45"/>
      <c r="E39" s="45"/>
      <c r="F39" s="128">
        <f t="shared" si="0"/>
        <v>13655</v>
      </c>
    </row>
    <row r="40" spans="1:6" ht="15">
      <c r="A40" s="7" t="s">
        <v>370</v>
      </c>
      <c r="B40" s="36" t="s">
        <v>124</v>
      </c>
      <c r="C40" s="120">
        <f>SUM(C33:C39)</f>
        <v>80909</v>
      </c>
      <c r="D40" s="120">
        <f>SUM(D33:D39)</f>
        <v>0</v>
      </c>
      <c r="E40" s="120"/>
      <c r="F40" s="129">
        <f t="shared" si="0"/>
        <v>80909</v>
      </c>
    </row>
    <row r="41" spans="1:6" ht="15">
      <c r="A41" s="5" t="s">
        <v>125</v>
      </c>
      <c r="B41" s="33" t="s">
        <v>126</v>
      </c>
      <c r="C41" s="45">
        <f>20+150+600+200</f>
        <v>970</v>
      </c>
      <c r="D41" s="45"/>
      <c r="E41" s="45"/>
      <c r="F41" s="128">
        <f t="shared" si="0"/>
        <v>970</v>
      </c>
    </row>
    <row r="42" spans="1:6" ht="15">
      <c r="A42" s="5" t="s">
        <v>127</v>
      </c>
      <c r="B42" s="33" t="s">
        <v>128</v>
      </c>
      <c r="C42" s="45">
        <f>3500</f>
        <v>3500</v>
      </c>
      <c r="D42" s="45"/>
      <c r="E42" s="45"/>
      <c r="F42" s="128">
        <f t="shared" si="0"/>
        <v>3500</v>
      </c>
    </row>
    <row r="43" spans="1:6" ht="15">
      <c r="A43" s="7" t="s">
        <v>371</v>
      </c>
      <c r="B43" s="36" t="s">
        <v>129</v>
      </c>
      <c r="C43" s="120">
        <f>C41+C42</f>
        <v>4470</v>
      </c>
      <c r="D43" s="120">
        <f>D41+D42</f>
        <v>0</v>
      </c>
      <c r="E43" s="120"/>
      <c r="F43" s="129">
        <f t="shared" si="0"/>
        <v>4470</v>
      </c>
    </row>
    <row r="44" spans="1:6" ht="15">
      <c r="A44" s="5" t="s">
        <v>130</v>
      </c>
      <c r="B44" s="33" t="s">
        <v>131</v>
      </c>
      <c r="C44" s="45">
        <f>6410+545+3850+9202+13000+955+1100+2214+55+157+605+1623+397</f>
        <v>40113</v>
      </c>
      <c r="D44" s="45"/>
      <c r="E44" s="45"/>
      <c r="F44" s="128">
        <f t="shared" si="0"/>
        <v>40113</v>
      </c>
    </row>
    <row r="45" spans="1:6" ht="15">
      <c r="A45" s="5" t="s">
        <v>132</v>
      </c>
      <c r="B45" s="33" t="s">
        <v>133</v>
      </c>
      <c r="C45" s="45"/>
      <c r="D45" s="45"/>
      <c r="E45" s="45"/>
      <c r="F45" s="128">
        <f t="shared" si="0"/>
        <v>0</v>
      </c>
    </row>
    <row r="46" spans="1:6" ht="15">
      <c r="A46" s="5" t="s">
        <v>434</v>
      </c>
      <c r="B46" s="33" t="s">
        <v>134</v>
      </c>
      <c r="C46" s="45"/>
      <c r="D46" s="45"/>
      <c r="E46" s="45"/>
      <c r="F46" s="128">
        <f t="shared" si="0"/>
        <v>0</v>
      </c>
    </row>
    <row r="47" spans="1:6" ht="15">
      <c r="A47" s="5" t="s">
        <v>435</v>
      </c>
      <c r="B47" s="33" t="s">
        <v>135</v>
      </c>
      <c r="C47" s="45"/>
      <c r="D47" s="45"/>
      <c r="E47" s="45"/>
      <c r="F47" s="128">
        <f t="shared" si="0"/>
        <v>0</v>
      </c>
    </row>
    <row r="48" spans="1:6" ht="15">
      <c r="A48" s="5" t="s">
        <v>136</v>
      </c>
      <c r="B48" s="33" t="s">
        <v>137</v>
      </c>
      <c r="C48" s="45">
        <f>14150+27118+14000</f>
        <v>55268</v>
      </c>
      <c r="D48" s="45"/>
      <c r="E48" s="45"/>
      <c r="F48" s="128">
        <f t="shared" si="0"/>
        <v>55268</v>
      </c>
    </row>
    <row r="49" spans="1:6" ht="15">
      <c r="A49" s="7" t="s">
        <v>372</v>
      </c>
      <c r="B49" s="36" t="s">
        <v>138</v>
      </c>
      <c r="C49" s="120">
        <f>SUM(C44:C48)</f>
        <v>95381</v>
      </c>
      <c r="D49" s="120">
        <f>SUM(D44:D48)</f>
        <v>0</v>
      </c>
      <c r="E49" s="120"/>
      <c r="F49" s="129">
        <f t="shared" si="0"/>
        <v>95381</v>
      </c>
    </row>
    <row r="50" spans="1:6" ht="15">
      <c r="A50" s="42" t="s">
        <v>373</v>
      </c>
      <c r="B50" s="57" t="s">
        <v>139</v>
      </c>
      <c r="C50" s="120">
        <f>C29+C32+C40+C43+C49</f>
        <v>216470</v>
      </c>
      <c r="D50" s="120">
        <f>D29+D32+D40+D43+D49</f>
        <v>0</v>
      </c>
      <c r="E50" s="120"/>
      <c r="F50" s="129">
        <f t="shared" si="0"/>
        <v>216470</v>
      </c>
    </row>
    <row r="51" spans="1:6" ht="15">
      <c r="A51" s="13" t="s">
        <v>140</v>
      </c>
      <c r="B51" s="33" t="s">
        <v>141</v>
      </c>
      <c r="C51" s="45"/>
      <c r="D51" s="45"/>
      <c r="E51" s="45"/>
      <c r="F51" s="128">
        <f t="shared" si="0"/>
        <v>0</v>
      </c>
    </row>
    <row r="52" spans="1:6" ht="15">
      <c r="A52" s="13" t="s">
        <v>374</v>
      </c>
      <c r="B52" s="33" t="s">
        <v>142</v>
      </c>
      <c r="C52" s="45"/>
      <c r="D52" s="45"/>
      <c r="E52" s="45"/>
      <c r="F52" s="128">
        <f t="shared" si="0"/>
        <v>0</v>
      </c>
    </row>
    <row r="53" spans="1:6" ht="15">
      <c r="A53" s="17" t="s">
        <v>436</v>
      </c>
      <c r="B53" s="33" t="s">
        <v>143</v>
      </c>
      <c r="C53" s="45"/>
      <c r="D53" s="45"/>
      <c r="E53" s="45"/>
      <c r="F53" s="128">
        <f t="shared" si="0"/>
        <v>0</v>
      </c>
    </row>
    <row r="54" spans="1:6" ht="15">
      <c r="A54" s="17" t="s">
        <v>437</v>
      </c>
      <c r="B54" s="33" t="s">
        <v>144</v>
      </c>
      <c r="C54" s="45">
        <v>1450</v>
      </c>
      <c r="D54" s="45"/>
      <c r="E54" s="45"/>
      <c r="F54" s="128">
        <f t="shared" si="0"/>
        <v>1450</v>
      </c>
    </row>
    <row r="55" spans="1:6" ht="15">
      <c r="A55" s="17" t="s">
        <v>438</v>
      </c>
      <c r="B55" s="33" t="s">
        <v>145</v>
      </c>
      <c r="C55" s="45"/>
      <c r="D55" s="45"/>
      <c r="E55" s="45"/>
      <c r="F55" s="128">
        <f t="shared" si="0"/>
        <v>0</v>
      </c>
    </row>
    <row r="56" spans="1:6" ht="15">
      <c r="A56" s="13" t="s">
        <v>439</v>
      </c>
      <c r="B56" s="33" t="s">
        <v>146</v>
      </c>
      <c r="C56" s="45">
        <v>250</v>
      </c>
      <c r="D56" s="45"/>
      <c r="E56" s="45"/>
      <c r="F56" s="128">
        <f t="shared" si="0"/>
        <v>250</v>
      </c>
    </row>
    <row r="57" spans="1:6" ht="15">
      <c r="A57" s="13" t="s">
        <v>440</v>
      </c>
      <c r="B57" s="33" t="s">
        <v>147</v>
      </c>
      <c r="C57" s="45">
        <v>500</v>
      </c>
      <c r="D57" s="45"/>
      <c r="E57" s="45"/>
      <c r="F57" s="128">
        <f t="shared" si="0"/>
        <v>500</v>
      </c>
    </row>
    <row r="58" spans="1:6" ht="15">
      <c r="A58" s="13" t="s">
        <v>441</v>
      </c>
      <c r="B58" s="33" t="s">
        <v>148</v>
      </c>
      <c r="C58" s="45">
        <v>14825</v>
      </c>
      <c r="D58" s="45"/>
      <c r="E58" s="45"/>
      <c r="F58" s="128">
        <f t="shared" si="0"/>
        <v>14825</v>
      </c>
    </row>
    <row r="59" spans="1:6" ht="15">
      <c r="A59" s="54" t="s">
        <v>403</v>
      </c>
      <c r="B59" s="57" t="s">
        <v>149</v>
      </c>
      <c r="C59" s="120">
        <f>SUM(C51:C58)</f>
        <v>17025</v>
      </c>
      <c r="D59" s="120">
        <f>SUM(D51:D58)</f>
        <v>0</v>
      </c>
      <c r="E59" s="120"/>
      <c r="F59" s="129">
        <f t="shared" si="0"/>
        <v>17025</v>
      </c>
    </row>
    <row r="60" spans="1:6" ht="15">
      <c r="A60" s="12" t="s">
        <v>442</v>
      </c>
      <c r="B60" s="33" t="s">
        <v>150</v>
      </c>
      <c r="C60" s="45"/>
      <c r="D60" s="45"/>
      <c r="E60" s="45"/>
      <c r="F60" s="128">
        <f t="shared" si="0"/>
        <v>0</v>
      </c>
    </row>
    <row r="61" spans="1:6" ht="15">
      <c r="A61" s="12" t="s">
        <v>151</v>
      </c>
      <c r="B61" s="33" t="s">
        <v>152</v>
      </c>
      <c r="C61" s="45"/>
      <c r="D61" s="45"/>
      <c r="E61" s="45"/>
      <c r="F61" s="128">
        <f t="shared" si="0"/>
        <v>0</v>
      </c>
    </row>
    <row r="62" spans="1:6" ht="15">
      <c r="A62" s="12" t="s">
        <v>153</v>
      </c>
      <c r="B62" s="33" t="s">
        <v>154</v>
      </c>
      <c r="C62" s="45"/>
      <c r="D62" s="45"/>
      <c r="E62" s="45"/>
      <c r="F62" s="128">
        <f t="shared" si="0"/>
        <v>0</v>
      </c>
    </row>
    <row r="63" spans="1:6" ht="15">
      <c r="A63" s="12" t="s">
        <v>404</v>
      </c>
      <c r="B63" s="33" t="s">
        <v>155</v>
      </c>
      <c r="C63" s="45"/>
      <c r="D63" s="45"/>
      <c r="E63" s="45"/>
      <c r="F63" s="128">
        <f t="shared" si="0"/>
        <v>0</v>
      </c>
    </row>
    <row r="64" spans="1:6" ht="15">
      <c r="A64" s="12" t="s">
        <v>443</v>
      </c>
      <c r="B64" s="33" t="s">
        <v>156</v>
      </c>
      <c r="C64" s="45"/>
      <c r="D64" s="45"/>
      <c r="E64" s="45"/>
      <c r="F64" s="128">
        <f t="shared" si="0"/>
        <v>0</v>
      </c>
    </row>
    <row r="65" spans="1:6" ht="15">
      <c r="A65" s="12" t="s">
        <v>406</v>
      </c>
      <c r="B65" s="33" t="s">
        <v>157</v>
      </c>
      <c r="C65" s="45"/>
      <c r="D65" s="45"/>
      <c r="E65" s="45"/>
      <c r="F65" s="128">
        <f t="shared" si="0"/>
        <v>0</v>
      </c>
    </row>
    <row r="66" spans="1:6" ht="15">
      <c r="A66" s="12" t="s">
        <v>444</v>
      </c>
      <c r="B66" s="33" t="s">
        <v>158</v>
      </c>
      <c r="C66" s="45"/>
      <c r="D66" s="45"/>
      <c r="E66" s="45"/>
      <c r="F66" s="128">
        <f t="shared" si="0"/>
        <v>0</v>
      </c>
    </row>
    <row r="67" spans="1:6" ht="15">
      <c r="A67" s="12" t="s">
        <v>445</v>
      </c>
      <c r="B67" s="33" t="s">
        <v>159</v>
      </c>
      <c r="C67" s="45"/>
      <c r="D67" s="45"/>
      <c r="E67" s="45"/>
      <c r="F67" s="128">
        <f t="shared" si="0"/>
        <v>0</v>
      </c>
    </row>
    <row r="68" spans="1:6" ht="15">
      <c r="A68" s="12" t="s">
        <v>160</v>
      </c>
      <c r="B68" s="33" t="s">
        <v>161</v>
      </c>
      <c r="C68" s="45"/>
      <c r="D68" s="45"/>
      <c r="E68" s="45"/>
      <c r="F68" s="128">
        <f t="shared" si="0"/>
        <v>0</v>
      </c>
    </row>
    <row r="69" spans="1:6" ht="15">
      <c r="A69" s="21" t="s">
        <v>162</v>
      </c>
      <c r="B69" s="33" t="s">
        <v>163</v>
      </c>
      <c r="C69" s="45"/>
      <c r="D69" s="45"/>
      <c r="E69" s="45"/>
      <c r="F69" s="128">
        <f t="shared" si="0"/>
        <v>0</v>
      </c>
    </row>
    <row r="70" spans="1:6" ht="15">
      <c r="A70" s="12" t="s">
        <v>446</v>
      </c>
      <c r="B70" s="33" t="s">
        <v>164</v>
      </c>
      <c r="C70" s="45">
        <v>12000</v>
      </c>
      <c r="D70" s="45"/>
      <c r="E70" s="45"/>
      <c r="F70" s="128">
        <f t="shared" si="0"/>
        <v>12000</v>
      </c>
    </row>
    <row r="71" spans="1:6" ht="15">
      <c r="A71" s="21" t="s">
        <v>633</v>
      </c>
      <c r="B71" s="33" t="s">
        <v>165</v>
      </c>
      <c r="C71" s="45">
        <v>15633</v>
      </c>
      <c r="D71" s="45"/>
      <c r="E71" s="45"/>
      <c r="F71" s="128">
        <f aca="true" t="shared" si="1" ref="F71:F122">SUM(C71:E71)</f>
        <v>15633</v>
      </c>
    </row>
    <row r="72" spans="1:6" ht="15">
      <c r="A72" s="21" t="s">
        <v>634</v>
      </c>
      <c r="B72" s="33" t="s">
        <v>165</v>
      </c>
      <c r="C72" s="45">
        <v>12500</v>
      </c>
      <c r="D72" s="45"/>
      <c r="E72" s="45"/>
      <c r="F72" s="128">
        <f t="shared" si="1"/>
        <v>12500</v>
      </c>
    </row>
    <row r="73" spans="1:6" ht="15">
      <c r="A73" s="54" t="s">
        <v>409</v>
      </c>
      <c r="B73" s="57" t="s">
        <v>166</v>
      </c>
      <c r="C73" s="120">
        <f>SUM(C60:C72)</f>
        <v>40133</v>
      </c>
      <c r="D73" s="120">
        <f>SUM(D60:D72)</f>
        <v>0</v>
      </c>
      <c r="E73" s="120">
        <f>SUM(E60:E72)</f>
        <v>0</v>
      </c>
      <c r="F73" s="129">
        <f t="shared" si="1"/>
        <v>40133</v>
      </c>
    </row>
    <row r="74" spans="1:6" ht="15.75">
      <c r="A74" s="66" t="s">
        <v>579</v>
      </c>
      <c r="B74" s="57"/>
      <c r="C74" s="45"/>
      <c r="D74" s="45"/>
      <c r="E74" s="45"/>
      <c r="F74" s="128">
        <f t="shared" si="1"/>
        <v>0</v>
      </c>
    </row>
    <row r="75" spans="1:6" ht="15">
      <c r="A75" s="37" t="s">
        <v>167</v>
      </c>
      <c r="B75" s="33" t="s">
        <v>168</v>
      </c>
      <c r="C75" s="45"/>
      <c r="D75" s="45"/>
      <c r="E75" s="45"/>
      <c r="F75" s="128">
        <f t="shared" si="1"/>
        <v>0</v>
      </c>
    </row>
    <row r="76" spans="1:6" ht="15">
      <c r="A76" s="37" t="s">
        <v>447</v>
      </c>
      <c r="B76" s="33" t="s">
        <v>169</v>
      </c>
      <c r="C76" s="45">
        <v>165354</v>
      </c>
      <c r="D76" s="45"/>
      <c r="E76" s="45"/>
      <c r="F76" s="128">
        <f t="shared" si="1"/>
        <v>165354</v>
      </c>
    </row>
    <row r="77" spans="1:6" ht="15">
      <c r="A77" s="37" t="s">
        <v>170</v>
      </c>
      <c r="B77" s="33" t="s">
        <v>171</v>
      </c>
      <c r="C77" s="45"/>
      <c r="D77" s="45"/>
      <c r="E77" s="45"/>
      <c r="F77" s="128">
        <f t="shared" si="1"/>
        <v>0</v>
      </c>
    </row>
    <row r="78" spans="1:6" ht="15">
      <c r="A78" s="37" t="s">
        <v>172</v>
      </c>
      <c r="B78" s="33" t="s">
        <v>173</v>
      </c>
      <c r="C78" s="45">
        <v>336762</v>
      </c>
      <c r="D78" s="45"/>
      <c r="E78" s="45"/>
      <c r="F78" s="128">
        <f t="shared" si="1"/>
        <v>336762</v>
      </c>
    </row>
    <row r="79" spans="1:6" ht="15">
      <c r="A79" s="6" t="s">
        <v>174</v>
      </c>
      <c r="B79" s="33" t="s">
        <v>175</v>
      </c>
      <c r="C79" s="45"/>
      <c r="D79" s="45"/>
      <c r="E79" s="45"/>
      <c r="F79" s="128">
        <f t="shared" si="1"/>
        <v>0</v>
      </c>
    </row>
    <row r="80" spans="1:6" ht="15">
      <c r="A80" s="6" t="s">
        <v>176</v>
      </c>
      <c r="B80" s="33" t="s">
        <v>177</v>
      </c>
      <c r="C80" s="45"/>
      <c r="D80" s="45"/>
      <c r="E80" s="45"/>
      <c r="F80" s="128">
        <f t="shared" si="1"/>
        <v>0</v>
      </c>
    </row>
    <row r="81" spans="1:6" ht="15">
      <c r="A81" s="6" t="s">
        <v>178</v>
      </c>
      <c r="B81" s="33" t="s">
        <v>179</v>
      </c>
      <c r="C81" s="45">
        <v>135230</v>
      </c>
      <c r="D81" s="45"/>
      <c r="E81" s="45"/>
      <c r="F81" s="128">
        <f t="shared" si="1"/>
        <v>135230</v>
      </c>
    </row>
    <row r="82" spans="1:6" ht="15">
      <c r="A82" s="55" t="s">
        <v>411</v>
      </c>
      <c r="B82" s="57" t="s">
        <v>180</v>
      </c>
      <c r="C82" s="120">
        <f>SUM(C75:C81)</f>
        <v>637346</v>
      </c>
      <c r="D82" s="120">
        <f>SUM(D75:D81)</f>
        <v>0</v>
      </c>
      <c r="E82" s="120">
        <f>SUM(E75:E81)</f>
        <v>0</v>
      </c>
      <c r="F82" s="129">
        <f t="shared" si="1"/>
        <v>637346</v>
      </c>
    </row>
    <row r="83" spans="1:6" ht="15">
      <c r="A83" s="13" t="s">
        <v>181</v>
      </c>
      <c r="B83" s="33" t="s">
        <v>182</v>
      </c>
      <c r="C83" s="45">
        <v>7874</v>
      </c>
      <c r="D83" s="45"/>
      <c r="E83" s="45"/>
      <c r="F83" s="128">
        <f t="shared" si="1"/>
        <v>7874</v>
      </c>
    </row>
    <row r="84" spans="1:6" ht="15">
      <c r="A84" s="13" t="s">
        <v>183</v>
      </c>
      <c r="B84" s="33" t="s">
        <v>184</v>
      </c>
      <c r="C84" s="45"/>
      <c r="D84" s="45"/>
      <c r="E84" s="45"/>
      <c r="F84" s="128">
        <f t="shared" si="1"/>
        <v>0</v>
      </c>
    </row>
    <row r="85" spans="1:6" ht="15">
      <c r="A85" s="13" t="s">
        <v>185</v>
      </c>
      <c r="B85" s="33" t="s">
        <v>186</v>
      </c>
      <c r="C85" s="45"/>
      <c r="D85" s="45"/>
      <c r="E85" s="45"/>
      <c r="F85" s="128">
        <f t="shared" si="1"/>
        <v>0</v>
      </c>
    </row>
    <row r="86" spans="1:6" ht="15">
      <c r="A86" s="13" t="s">
        <v>187</v>
      </c>
      <c r="B86" s="33" t="s">
        <v>188</v>
      </c>
      <c r="C86" s="45">
        <v>2126</v>
      </c>
      <c r="D86" s="45"/>
      <c r="E86" s="45"/>
      <c r="F86" s="128">
        <f t="shared" si="1"/>
        <v>2126</v>
      </c>
    </row>
    <row r="87" spans="1:6" ht="15">
      <c r="A87" s="54" t="s">
        <v>412</v>
      </c>
      <c r="B87" s="57" t="s">
        <v>189</v>
      </c>
      <c r="C87" s="120">
        <f>SUM(C83:C86)</f>
        <v>10000</v>
      </c>
      <c r="D87" s="120">
        <f>SUM(D83:D86)</f>
        <v>0</v>
      </c>
      <c r="E87" s="120">
        <f>SUM(E83:E86)</f>
        <v>0</v>
      </c>
      <c r="F87" s="129">
        <f t="shared" si="1"/>
        <v>10000</v>
      </c>
    </row>
    <row r="88" spans="1:6" ht="15">
      <c r="A88" s="13" t="s">
        <v>190</v>
      </c>
      <c r="B88" s="33" t="s">
        <v>191</v>
      </c>
      <c r="C88" s="45"/>
      <c r="D88" s="45"/>
      <c r="E88" s="45"/>
      <c r="F88" s="128">
        <f t="shared" si="1"/>
        <v>0</v>
      </c>
    </row>
    <row r="89" spans="1:6" ht="15">
      <c r="A89" s="13" t="s">
        <v>448</v>
      </c>
      <c r="B89" s="33" t="s">
        <v>192</v>
      </c>
      <c r="C89" s="45"/>
      <c r="D89" s="45"/>
      <c r="E89" s="45"/>
      <c r="F89" s="128">
        <f t="shared" si="1"/>
        <v>0</v>
      </c>
    </row>
    <row r="90" spans="1:6" ht="15">
      <c r="A90" s="13" t="s">
        <v>449</v>
      </c>
      <c r="B90" s="33" t="s">
        <v>193</v>
      </c>
      <c r="C90" s="45"/>
      <c r="D90" s="45"/>
      <c r="E90" s="45"/>
      <c r="F90" s="128">
        <f t="shared" si="1"/>
        <v>0</v>
      </c>
    </row>
    <row r="91" spans="1:6" ht="15">
      <c r="A91" s="13" t="s">
        <v>450</v>
      </c>
      <c r="B91" s="33" t="s">
        <v>194</v>
      </c>
      <c r="C91" s="45"/>
      <c r="D91" s="45"/>
      <c r="E91" s="45"/>
      <c r="F91" s="128">
        <f t="shared" si="1"/>
        <v>0</v>
      </c>
    </row>
    <row r="92" spans="1:6" ht="15">
      <c r="A92" s="13" t="s">
        <v>451</v>
      </c>
      <c r="B92" s="33" t="s">
        <v>195</v>
      </c>
      <c r="C92" s="45"/>
      <c r="D92" s="45"/>
      <c r="E92" s="45"/>
      <c r="F92" s="128">
        <f t="shared" si="1"/>
        <v>0</v>
      </c>
    </row>
    <row r="93" spans="1:6" ht="15">
      <c r="A93" s="13" t="s">
        <v>452</v>
      </c>
      <c r="B93" s="33" t="s">
        <v>196</v>
      </c>
      <c r="C93" s="45"/>
      <c r="D93" s="45"/>
      <c r="E93" s="45"/>
      <c r="F93" s="128">
        <f t="shared" si="1"/>
        <v>0</v>
      </c>
    </row>
    <row r="94" spans="1:6" ht="15">
      <c r="A94" s="13" t="s">
        <v>197</v>
      </c>
      <c r="B94" s="33" t="s">
        <v>198</v>
      </c>
      <c r="C94" s="45"/>
      <c r="D94" s="45"/>
      <c r="E94" s="45"/>
      <c r="F94" s="128">
        <f t="shared" si="1"/>
        <v>0</v>
      </c>
    </row>
    <row r="95" spans="1:6" ht="15">
      <c r="A95" s="13" t="s">
        <v>453</v>
      </c>
      <c r="B95" s="33" t="s">
        <v>199</v>
      </c>
      <c r="C95" s="45"/>
      <c r="D95" s="45"/>
      <c r="E95" s="45"/>
      <c r="F95" s="128">
        <f t="shared" si="1"/>
        <v>0</v>
      </c>
    </row>
    <row r="96" spans="1:6" ht="15">
      <c r="A96" s="54" t="s">
        <v>413</v>
      </c>
      <c r="B96" s="57" t="s">
        <v>200</v>
      </c>
      <c r="C96" s="120">
        <f>SUM(C88:C95)</f>
        <v>0</v>
      </c>
      <c r="D96" s="120">
        <f>SUM(D88:D95)</f>
        <v>0</v>
      </c>
      <c r="E96" s="120">
        <f>SUM(E88:E95)</f>
        <v>0</v>
      </c>
      <c r="F96" s="120">
        <f>SUM(F88:F95)</f>
        <v>0</v>
      </c>
    </row>
    <row r="97" spans="1:6" ht="15.75">
      <c r="A97" s="66" t="s">
        <v>578</v>
      </c>
      <c r="B97" s="57"/>
      <c r="C97" s="45"/>
      <c r="D97" s="45"/>
      <c r="E97" s="45"/>
      <c r="F97" s="128">
        <f t="shared" si="1"/>
        <v>0</v>
      </c>
    </row>
    <row r="98" spans="1:6" ht="15.75">
      <c r="A98" s="38" t="s">
        <v>461</v>
      </c>
      <c r="B98" s="39" t="s">
        <v>201</v>
      </c>
      <c r="C98" s="120">
        <f>C24+C25+C50+C59+C73+C82+C87+C96</f>
        <v>1022777</v>
      </c>
      <c r="D98" s="120">
        <f>D24+D25+D50+D59+D73+D82+D87+D96</f>
        <v>0</v>
      </c>
      <c r="E98" s="120"/>
      <c r="F98" s="129">
        <f t="shared" si="1"/>
        <v>1022777</v>
      </c>
    </row>
    <row r="99" spans="1:25" ht="15">
      <c r="A99" s="13" t="s">
        <v>454</v>
      </c>
      <c r="B99" s="5" t="s">
        <v>202</v>
      </c>
      <c r="C99" s="123"/>
      <c r="D99" s="13"/>
      <c r="E99" s="13"/>
      <c r="F99" s="128">
        <f t="shared" si="1"/>
        <v>0</v>
      </c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6"/>
      <c r="Y99" s="26"/>
    </row>
    <row r="100" spans="1:25" ht="15">
      <c r="A100" s="13" t="s">
        <v>205</v>
      </c>
      <c r="B100" s="5" t="s">
        <v>206</v>
      </c>
      <c r="C100" s="123"/>
      <c r="D100" s="13"/>
      <c r="E100" s="13"/>
      <c r="F100" s="128">
        <f t="shared" si="1"/>
        <v>0</v>
      </c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6"/>
      <c r="Y100" s="26"/>
    </row>
    <row r="101" spans="1:25" ht="15">
      <c r="A101" s="13" t="s">
        <v>455</v>
      </c>
      <c r="B101" s="5" t="s">
        <v>207</v>
      </c>
      <c r="C101" s="123"/>
      <c r="D101" s="13"/>
      <c r="E101" s="13"/>
      <c r="F101" s="128">
        <f t="shared" si="1"/>
        <v>0</v>
      </c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6"/>
      <c r="Y101" s="26"/>
    </row>
    <row r="102" spans="1:25" ht="15">
      <c r="A102" s="15" t="s">
        <v>418</v>
      </c>
      <c r="B102" s="7" t="s">
        <v>209</v>
      </c>
      <c r="C102" s="121">
        <f>SUM(C99:C101)</f>
        <v>0</v>
      </c>
      <c r="D102" s="15">
        <f>SUM(D99:D101)</f>
        <v>0</v>
      </c>
      <c r="E102" s="15">
        <f>SUM(E99:E101)</f>
        <v>0</v>
      </c>
      <c r="F102" s="129">
        <f t="shared" si="1"/>
        <v>0</v>
      </c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6"/>
      <c r="Y102" s="26"/>
    </row>
    <row r="103" spans="1:25" ht="15">
      <c r="A103" s="40" t="s">
        <v>456</v>
      </c>
      <c r="B103" s="5" t="s">
        <v>210</v>
      </c>
      <c r="C103" s="40"/>
      <c r="D103" s="40"/>
      <c r="E103" s="40"/>
      <c r="F103" s="128">
        <f t="shared" si="1"/>
        <v>0</v>
      </c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6"/>
      <c r="Y103" s="26"/>
    </row>
    <row r="104" spans="1:25" ht="15">
      <c r="A104" s="40" t="s">
        <v>424</v>
      </c>
      <c r="B104" s="5" t="s">
        <v>213</v>
      </c>
      <c r="C104" s="40"/>
      <c r="D104" s="40"/>
      <c r="E104" s="40"/>
      <c r="F104" s="128">
        <f t="shared" si="1"/>
        <v>0</v>
      </c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6"/>
      <c r="Y104" s="26"/>
    </row>
    <row r="105" spans="1:25" ht="15">
      <c r="A105" s="13" t="s">
        <v>214</v>
      </c>
      <c r="B105" s="5" t="s">
        <v>215</v>
      </c>
      <c r="C105" s="13"/>
      <c r="D105" s="13"/>
      <c r="E105" s="13"/>
      <c r="F105" s="128">
        <f t="shared" si="1"/>
        <v>0</v>
      </c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6"/>
      <c r="Y105" s="26"/>
    </row>
    <row r="106" spans="1:25" ht="15">
      <c r="A106" s="13" t="s">
        <v>457</v>
      </c>
      <c r="B106" s="5" t="s">
        <v>216</v>
      </c>
      <c r="C106" s="13"/>
      <c r="D106" s="13"/>
      <c r="E106" s="13"/>
      <c r="F106" s="128">
        <f t="shared" si="1"/>
        <v>0</v>
      </c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6"/>
      <c r="Y106" s="26"/>
    </row>
    <row r="107" spans="1:25" ht="15">
      <c r="A107" s="14" t="s">
        <v>421</v>
      </c>
      <c r="B107" s="7" t="s">
        <v>217</v>
      </c>
      <c r="C107" s="124">
        <f>SUM(C103:C106)</f>
        <v>0</v>
      </c>
      <c r="D107" s="124">
        <f>SUM(D103:D106)</f>
        <v>0</v>
      </c>
      <c r="E107" s="124">
        <f>SUM(E103:E106)</f>
        <v>0</v>
      </c>
      <c r="F107" s="129">
        <f t="shared" si="1"/>
        <v>0</v>
      </c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6"/>
      <c r="Y107" s="26"/>
    </row>
    <row r="108" spans="1:25" ht="15">
      <c r="A108" s="40" t="s">
        <v>218</v>
      </c>
      <c r="B108" s="5" t="s">
        <v>219</v>
      </c>
      <c r="C108" s="122"/>
      <c r="D108" s="122"/>
      <c r="E108" s="122"/>
      <c r="F108" s="128">
        <f t="shared" si="1"/>
        <v>0</v>
      </c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6"/>
      <c r="Y108" s="26"/>
    </row>
    <row r="109" spans="1:25" ht="15">
      <c r="A109" s="40" t="s">
        <v>220</v>
      </c>
      <c r="B109" s="5" t="s">
        <v>221</v>
      </c>
      <c r="C109" s="122"/>
      <c r="D109" s="122"/>
      <c r="E109" s="122"/>
      <c r="F109" s="128">
        <f t="shared" si="1"/>
        <v>0</v>
      </c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6"/>
      <c r="Y109" s="26"/>
    </row>
    <row r="110" spans="1:25" ht="15">
      <c r="A110" s="14" t="s">
        <v>222</v>
      </c>
      <c r="B110" s="7" t="s">
        <v>223</v>
      </c>
      <c r="C110" s="124">
        <v>213705</v>
      </c>
      <c r="D110" s="124">
        <f>SUM(D108:D109)</f>
        <v>0</v>
      </c>
      <c r="E110" s="124">
        <f>SUM(E108:E109)</f>
        <v>0</v>
      </c>
      <c r="F110" s="129">
        <f t="shared" si="1"/>
        <v>213705</v>
      </c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6"/>
      <c r="Y110" s="26"/>
    </row>
    <row r="111" spans="1:25" ht="15">
      <c r="A111" s="40" t="s">
        <v>224</v>
      </c>
      <c r="B111" s="5" t="s">
        <v>225</v>
      </c>
      <c r="C111" s="122"/>
      <c r="D111" s="122"/>
      <c r="E111" s="122"/>
      <c r="F111" s="128">
        <f t="shared" si="1"/>
        <v>0</v>
      </c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6"/>
      <c r="Y111" s="26"/>
    </row>
    <row r="112" spans="1:25" ht="15">
      <c r="A112" s="40" t="s">
        <v>226</v>
      </c>
      <c r="B112" s="5" t="s">
        <v>227</v>
      </c>
      <c r="C112" s="122"/>
      <c r="D112" s="122"/>
      <c r="E112" s="122"/>
      <c r="F112" s="128">
        <f t="shared" si="1"/>
        <v>0</v>
      </c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6"/>
      <c r="Y112" s="26"/>
    </row>
    <row r="113" spans="1:25" ht="15">
      <c r="A113" s="40" t="s">
        <v>228</v>
      </c>
      <c r="B113" s="5" t="s">
        <v>229</v>
      </c>
      <c r="C113" s="122"/>
      <c r="D113" s="122"/>
      <c r="E113" s="122"/>
      <c r="F113" s="128">
        <f t="shared" si="1"/>
        <v>0</v>
      </c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6"/>
      <c r="Y113" s="26"/>
    </row>
    <row r="114" spans="1:25" ht="15">
      <c r="A114" s="41" t="s">
        <v>422</v>
      </c>
      <c r="B114" s="42" t="s">
        <v>230</v>
      </c>
      <c r="C114" s="124">
        <f>C111+C112+C113</f>
        <v>0</v>
      </c>
      <c r="D114" s="124">
        <f>D111+D112+D113</f>
        <v>0</v>
      </c>
      <c r="E114" s="124">
        <f>E111+E112+E113</f>
        <v>0</v>
      </c>
      <c r="F114" s="129">
        <f t="shared" si="1"/>
        <v>0</v>
      </c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6"/>
      <c r="Y114" s="26"/>
    </row>
    <row r="115" spans="1:25" ht="15">
      <c r="A115" s="40" t="s">
        <v>231</v>
      </c>
      <c r="B115" s="5" t="s">
        <v>232</v>
      </c>
      <c r="C115" s="122"/>
      <c r="D115" s="122"/>
      <c r="E115" s="122"/>
      <c r="F115" s="128">
        <f t="shared" si="1"/>
        <v>0</v>
      </c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6"/>
      <c r="Y115" s="26"/>
    </row>
    <row r="116" spans="1:25" ht="15">
      <c r="A116" s="13" t="s">
        <v>233</v>
      </c>
      <c r="B116" s="5" t="s">
        <v>234</v>
      </c>
      <c r="C116" s="123"/>
      <c r="D116" s="123"/>
      <c r="E116" s="123"/>
      <c r="F116" s="128">
        <f t="shared" si="1"/>
        <v>0</v>
      </c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6"/>
      <c r="Y116" s="26"/>
    </row>
    <row r="117" spans="1:25" ht="15">
      <c r="A117" s="40" t="s">
        <v>458</v>
      </c>
      <c r="B117" s="5" t="s">
        <v>235</v>
      </c>
      <c r="C117" s="122"/>
      <c r="D117" s="122"/>
      <c r="E117" s="122"/>
      <c r="F117" s="128">
        <f t="shared" si="1"/>
        <v>0</v>
      </c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6"/>
      <c r="Y117" s="26"/>
    </row>
    <row r="118" spans="1:25" ht="15">
      <c r="A118" s="40" t="s">
        <v>427</v>
      </c>
      <c r="B118" s="5" t="s">
        <v>236</v>
      </c>
      <c r="C118" s="122"/>
      <c r="D118" s="122"/>
      <c r="E118" s="122"/>
      <c r="F118" s="128">
        <f t="shared" si="1"/>
        <v>0</v>
      </c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6"/>
      <c r="Y118" s="26"/>
    </row>
    <row r="119" spans="1:25" ht="15">
      <c r="A119" s="41" t="s">
        <v>428</v>
      </c>
      <c r="B119" s="42" t="s">
        <v>240</v>
      </c>
      <c r="C119" s="124">
        <f>SUM(C115:C118)</f>
        <v>0</v>
      </c>
      <c r="D119" s="124">
        <f>SUM(D115:D118)</f>
        <v>0</v>
      </c>
      <c r="E119" s="124">
        <f>SUM(E115:E118)</f>
        <v>0</v>
      </c>
      <c r="F119" s="129">
        <f t="shared" si="1"/>
        <v>0</v>
      </c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6"/>
      <c r="Y119" s="26"/>
    </row>
    <row r="120" spans="1:25" ht="15">
      <c r="A120" s="13" t="s">
        <v>241</v>
      </c>
      <c r="B120" s="5" t="s">
        <v>242</v>
      </c>
      <c r="C120" s="123"/>
      <c r="D120" s="123"/>
      <c r="E120" s="123"/>
      <c r="F120" s="128">
        <f t="shared" si="1"/>
        <v>0</v>
      </c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6"/>
      <c r="Y120" s="26"/>
    </row>
    <row r="121" spans="1:25" ht="15.75">
      <c r="A121" s="43" t="s">
        <v>462</v>
      </c>
      <c r="B121" s="44" t="s">
        <v>243</v>
      </c>
      <c r="C121" s="124">
        <f>C102+C107+C110+C114+C119</f>
        <v>213705</v>
      </c>
      <c r="D121" s="124">
        <f>D102+D107+D110+D114+D119</f>
        <v>0</v>
      </c>
      <c r="E121" s="124">
        <f>E102+E107+E110+E114+E119</f>
        <v>0</v>
      </c>
      <c r="F121" s="129">
        <f t="shared" si="1"/>
        <v>213705</v>
      </c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6"/>
      <c r="Y121" s="26"/>
    </row>
    <row r="122" spans="1:25" ht="15.75">
      <c r="A122" s="48" t="s">
        <v>499</v>
      </c>
      <c r="B122" s="49"/>
      <c r="C122" s="120">
        <f>C98+C102+C107+C110+C114+C119</f>
        <v>1236482</v>
      </c>
      <c r="D122" s="120">
        <f>D98+D102+D107+D110+D114+D119</f>
        <v>0</v>
      </c>
      <c r="E122" s="120">
        <f>E98+E102+E107+E110+E114+E119</f>
        <v>0</v>
      </c>
      <c r="F122" s="129">
        <f t="shared" si="1"/>
        <v>1236482</v>
      </c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</row>
    <row r="123" spans="2:25" ht="15"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</row>
    <row r="124" spans="2:25" ht="15"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</row>
    <row r="125" spans="2:25" ht="15"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</row>
    <row r="126" spans="2:25" ht="15"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</row>
    <row r="127" spans="2:25" ht="15"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</row>
    <row r="128" spans="2:25" ht="15"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</row>
    <row r="129" spans="2:25" ht="15"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</row>
    <row r="130" spans="2:25" ht="15"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</row>
    <row r="131" spans="2:25" ht="15"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</row>
    <row r="132" spans="2:25" ht="15"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</row>
    <row r="133" spans="2:25" ht="15"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</row>
    <row r="134" spans="2:25" ht="15"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</row>
    <row r="135" spans="2:25" ht="15"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</row>
    <row r="136" spans="2:25" ht="15"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</row>
    <row r="137" spans="2:25" ht="15"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</row>
    <row r="138" spans="2:25" ht="15"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</row>
    <row r="139" spans="2:25" ht="15"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</row>
    <row r="140" spans="2:25" ht="15"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</row>
    <row r="141" spans="2:25" ht="15"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</row>
    <row r="142" spans="2:25" ht="15"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</row>
    <row r="143" spans="2:25" ht="15"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</row>
    <row r="144" spans="2:25" ht="15"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</row>
    <row r="145" spans="2:25" ht="15"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</row>
    <row r="146" spans="2:25" ht="15"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</row>
    <row r="147" spans="2:25" ht="15"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</row>
    <row r="148" spans="2:25" ht="15"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</row>
    <row r="149" spans="2:25" ht="15"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</row>
    <row r="150" spans="2:25" ht="15"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</row>
    <row r="151" spans="2:25" ht="15"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</row>
    <row r="152" spans="2:25" ht="15"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</row>
    <row r="153" spans="2:25" ht="15"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</row>
    <row r="154" spans="2:25" ht="15"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</row>
    <row r="155" spans="2:25" ht="15"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</row>
    <row r="156" spans="2:25" ht="15"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</row>
    <row r="157" spans="2:25" ht="15"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</row>
    <row r="158" spans="2:25" ht="15"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</row>
    <row r="159" spans="2:25" ht="15"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</row>
    <row r="160" spans="2:25" ht="15"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</row>
    <row r="161" spans="2:25" ht="15"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</row>
    <row r="162" spans="2:25" ht="15"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</row>
    <row r="163" spans="2:25" ht="15"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</row>
    <row r="164" spans="2:25" ht="15"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</row>
    <row r="165" spans="2:25" ht="15"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</row>
    <row r="166" spans="2:25" ht="15"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</row>
    <row r="167" spans="2:25" ht="15"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</row>
    <row r="168" spans="2:25" ht="15"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</row>
    <row r="169" spans="2:25" ht="15"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</row>
    <row r="170" spans="2:25" ht="15"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</row>
    <row r="171" spans="2:25" ht="15"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0" r:id="rId1"/>
  <headerFooter>
    <oddHeader>&amp;R&amp;"-,Félkövér"18. számú melléklet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5"/>
  <sheetViews>
    <sheetView zoomScalePageLayoutView="0" workbookViewId="0" topLeftCell="A37">
      <selection activeCell="A33" sqref="A33"/>
    </sheetView>
  </sheetViews>
  <sheetFormatPr defaultColWidth="9.140625" defaultRowHeight="15"/>
  <cols>
    <col min="1" max="1" width="91.28125" style="0" customWidth="1"/>
    <col min="2" max="2" width="10.8515625" style="0" customWidth="1"/>
    <col min="3" max="3" width="16.140625" style="0" customWidth="1"/>
  </cols>
  <sheetData>
    <row r="1" spans="1:3" ht="27" customHeight="1">
      <c r="A1" s="191" t="s">
        <v>709</v>
      </c>
      <c r="B1" s="192"/>
      <c r="C1" s="192"/>
    </row>
    <row r="2" spans="1:3" ht="27" customHeight="1">
      <c r="A2" s="194" t="s">
        <v>22</v>
      </c>
      <c r="B2" s="192"/>
      <c r="C2" s="192"/>
    </row>
    <row r="3" spans="1:3" ht="19.5" customHeight="1">
      <c r="A3" s="77"/>
      <c r="B3" s="78"/>
      <c r="C3" s="78"/>
    </row>
    <row r="4" ht="15">
      <c r="A4" s="4" t="s">
        <v>653</v>
      </c>
    </row>
    <row r="5" spans="1:3" ht="25.5">
      <c r="A5" s="46" t="s">
        <v>637</v>
      </c>
      <c r="B5" s="3" t="s">
        <v>65</v>
      </c>
      <c r="C5" s="96" t="s">
        <v>11</v>
      </c>
    </row>
    <row r="6" spans="1:3" ht="15">
      <c r="A6" s="13" t="s">
        <v>583</v>
      </c>
      <c r="B6" s="6" t="s">
        <v>155</v>
      </c>
      <c r="C6" s="128"/>
    </row>
    <row r="7" spans="1:3" ht="15">
      <c r="A7" s="13" t="s">
        <v>584</v>
      </c>
      <c r="B7" s="6" t="s">
        <v>155</v>
      </c>
      <c r="C7" s="128"/>
    </row>
    <row r="8" spans="1:3" ht="15">
      <c r="A8" s="13" t="s">
        <v>585</v>
      </c>
      <c r="B8" s="6" t="s">
        <v>155</v>
      </c>
      <c r="C8" s="128"/>
    </row>
    <row r="9" spans="1:3" ht="15">
      <c r="A9" s="13" t="s">
        <v>586</v>
      </c>
      <c r="B9" s="6" t="s">
        <v>155</v>
      </c>
      <c r="C9" s="128"/>
    </row>
    <row r="10" spans="1:3" ht="15">
      <c r="A10" s="13" t="s">
        <v>587</v>
      </c>
      <c r="B10" s="6" t="s">
        <v>155</v>
      </c>
      <c r="C10" s="128"/>
    </row>
    <row r="11" spans="1:3" ht="15">
      <c r="A11" s="13" t="s">
        <v>588</v>
      </c>
      <c r="B11" s="6" t="s">
        <v>155</v>
      </c>
      <c r="C11" s="128"/>
    </row>
    <row r="12" spans="1:3" ht="15">
      <c r="A12" s="13" t="s">
        <v>589</v>
      </c>
      <c r="B12" s="6" t="s">
        <v>155</v>
      </c>
      <c r="C12" s="128"/>
    </row>
    <row r="13" spans="1:3" ht="15">
      <c r="A13" s="13" t="s">
        <v>590</v>
      </c>
      <c r="B13" s="6" t="s">
        <v>155</v>
      </c>
      <c r="C13" s="128"/>
    </row>
    <row r="14" spans="1:3" ht="15">
      <c r="A14" s="13" t="s">
        <v>591</v>
      </c>
      <c r="B14" s="6" t="s">
        <v>155</v>
      </c>
      <c r="C14" s="128"/>
    </row>
    <row r="15" spans="1:3" ht="15">
      <c r="A15" s="13" t="s">
        <v>592</v>
      </c>
      <c r="B15" s="6" t="s">
        <v>155</v>
      </c>
      <c r="C15" s="128"/>
    </row>
    <row r="16" spans="1:3" ht="25.5">
      <c r="A16" s="11" t="s">
        <v>404</v>
      </c>
      <c r="B16" s="8" t="s">
        <v>155</v>
      </c>
      <c r="C16" s="129">
        <f>SUM(C6:C15)</f>
        <v>0</v>
      </c>
    </row>
    <row r="17" spans="1:3" ht="15">
      <c r="A17" s="13" t="s">
        <v>583</v>
      </c>
      <c r="B17" s="6" t="s">
        <v>156</v>
      </c>
      <c r="C17" s="128"/>
    </row>
    <row r="18" spans="1:3" ht="15">
      <c r="A18" s="13" t="s">
        <v>584</v>
      </c>
      <c r="B18" s="6" t="s">
        <v>156</v>
      </c>
      <c r="C18" s="128"/>
    </row>
    <row r="19" spans="1:3" ht="15">
      <c r="A19" s="13" t="s">
        <v>585</v>
      </c>
      <c r="B19" s="6" t="s">
        <v>156</v>
      </c>
      <c r="C19" s="128"/>
    </row>
    <row r="20" spans="1:3" ht="15">
      <c r="A20" s="13" t="s">
        <v>586</v>
      </c>
      <c r="B20" s="6" t="s">
        <v>156</v>
      </c>
      <c r="C20" s="128"/>
    </row>
    <row r="21" spans="1:3" ht="15">
      <c r="A21" s="13" t="s">
        <v>587</v>
      </c>
      <c r="B21" s="6" t="s">
        <v>156</v>
      </c>
      <c r="C21" s="128"/>
    </row>
    <row r="22" spans="1:3" ht="15">
      <c r="A22" s="13" t="s">
        <v>588</v>
      </c>
      <c r="B22" s="6" t="s">
        <v>156</v>
      </c>
      <c r="C22" s="128"/>
    </row>
    <row r="23" spans="1:3" ht="15">
      <c r="A23" s="13" t="s">
        <v>589</v>
      </c>
      <c r="B23" s="6" t="s">
        <v>156</v>
      </c>
      <c r="C23" s="128"/>
    </row>
    <row r="24" spans="1:3" ht="15">
      <c r="A24" s="13" t="s">
        <v>590</v>
      </c>
      <c r="B24" s="6" t="s">
        <v>156</v>
      </c>
      <c r="C24" s="128"/>
    </row>
    <row r="25" spans="1:3" ht="15">
      <c r="A25" s="13" t="s">
        <v>591</v>
      </c>
      <c r="B25" s="6" t="s">
        <v>156</v>
      </c>
      <c r="C25" s="128"/>
    </row>
    <row r="26" spans="1:3" ht="15">
      <c r="A26" s="13" t="s">
        <v>592</v>
      </c>
      <c r="B26" s="6" t="s">
        <v>156</v>
      </c>
      <c r="C26" s="128"/>
    </row>
    <row r="27" spans="1:3" ht="25.5">
      <c r="A27" s="11" t="s">
        <v>405</v>
      </c>
      <c r="B27" s="8" t="s">
        <v>156</v>
      </c>
      <c r="C27" s="129">
        <f>SUM(C17:C26)</f>
        <v>0</v>
      </c>
    </row>
    <row r="28" spans="1:3" ht="15">
      <c r="A28" s="13" t="s">
        <v>583</v>
      </c>
      <c r="B28" s="6" t="s">
        <v>157</v>
      </c>
      <c r="C28" s="128"/>
    </row>
    <row r="29" spans="1:3" ht="15">
      <c r="A29" s="13" t="s">
        <v>584</v>
      </c>
      <c r="B29" s="6" t="s">
        <v>157</v>
      </c>
      <c r="C29" s="128"/>
    </row>
    <row r="30" spans="1:3" ht="15">
      <c r="A30" s="13" t="s">
        <v>585</v>
      </c>
      <c r="B30" s="6" t="s">
        <v>157</v>
      </c>
      <c r="C30" s="128"/>
    </row>
    <row r="31" spans="1:3" ht="15">
      <c r="A31" s="13" t="s">
        <v>586</v>
      </c>
      <c r="B31" s="6" t="s">
        <v>157</v>
      </c>
      <c r="C31" s="128"/>
    </row>
    <row r="32" spans="1:3" ht="15">
      <c r="A32" s="13" t="s">
        <v>587</v>
      </c>
      <c r="B32" s="6" t="s">
        <v>157</v>
      </c>
      <c r="C32" s="128"/>
    </row>
    <row r="33" spans="1:3" ht="15">
      <c r="A33" s="13" t="s">
        <v>588</v>
      </c>
      <c r="B33" s="6" t="s">
        <v>157</v>
      </c>
      <c r="C33" s="128"/>
    </row>
    <row r="34" spans="1:3" ht="15">
      <c r="A34" s="13" t="s">
        <v>589</v>
      </c>
      <c r="B34" s="6" t="s">
        <v>157</v>
      </c>
      <c r="C34" s="128"/>
    </row>
    <row r="35" spans="1:3" ht="15">
      <c r="A35" s="13" t="s">
        <v>590</v>
      </c>
      <c r="B35" s="6" t="s">
        <v>157</v>
      </c>
      <c r="C35" s="128">
        <v>1200</v>
      </c>
    </row>
    <row r="36" spans="1:3" ht="15">
      <c r="A36" s="13" t="s">
        <v>591</v>
      </c>
      <c r="B36" s="6" t="s">
        <v>157</v>
      </c>
      <c r="C36" s="128"/>
    </row>
    <row r="37" spans="1:3" ht="15">
      <c r="A37" s="13" t="s">
        <v>592</v>
      </c>
      <c r="B37" s="6" t="s">
        <v>157</v>
      </c>
      <c r="C37" s="128"/>
    </row>
    <row r="38" spans="1:3" ht="15">
      <c r="A38" s="11" t="s">
        <v>406</v>
      </c>
      <c r="B38" s="8" t="s">
        <v>157</v>
      </c>
      <c r="C38" s="129">
        <f>SUM(C28:C37)</f>
        <v>1200</v>
      </c>
    </row>
    <row r="39" spans="1:3" ht="15">
      <c r="A39" s="13" t="s">
        <v>593</v>
      </c>
      <c r="B39" s="5" t="s">
        <v>159</v>
      </c>
      <c r="C39" s="128"/>
    </row>
    <row r="40" spans="1:3" ht="15">
      <c r="A40" s="13" t="s">
        <v>594</v>
      </c>
      <c r="B40" s="5" t="s">
        <v>159</v>
      </c>
      <c r="C40" s="128"/>
    </row>
    <row r="41" spans="1:3" ht="15">
      <c r="A41" s="13" t="s">
        <v>595</v>
      </c>
      <c r="B41" s="5" t="s">
        <v>159</v>
      </c>
      <c r="C41" s="128"/>
    </row>
    <row r="42" spans="1:3" ht="15">
      <c r="A42" s="5" t="s">
        <v>596</v>
      </c>
      <c r="B42" s="5" t="s">
        <v>159</v>
      </c>
      <c r="C42" s="128"/>
    </row>
    <row r="43" spans="1:3" ht="15">
      <c r="A43" s="5" t="s">
        <v>597</v>
      </c>
      <c r="B43" s="5" t="s">
        <v>159</v>
      </c>
      <c r="C43" s="128"/>
    </row>
    <row r="44" spans="1:3" ht="15">
      <c r="A44" s="5" t="s">
        <v>598</v>
      </c>
      <c r="B44" s="5" t="s">
        <v>159</v>
      </c>
      <c r="C44" s="128"/>
    </row>
    <row r="45" spans="1:3" ht="15">
      <c r="A45" s="13" t="s">
        <v>599</v>
      </c>
      <c r="B45" s="5" t="s">
        <v>159</v>
      </c>
      <c r="C45" s="128"/>
    </row>
    <row r="46" spans="1:3" ht="15">
      <c r="A46" s="13" t="s">
        <v>600</v>
      </c>
      <c r="B46" s="5" t="s">
        <v>159</v>
      </c>
      <c r="C46" s="128"/>
    </row>
    <row r="47" spans="1:3" ht="15">
      <c r="A47" s="13" t="s">
        <v>601</v>
      </c>
      <c r="B47" s="5" t="s">
        <v>159</v>
      </c>
      <c r="C47" s="128"/>
    </row>
    <row r="48" spans="1:3" ht="15">
      <c r="A48" s="13" t="s">
        <v>602</v>
      </c>
      <c r="B48" s="5" t="s">
        <v>159</v>
      </c>
      <c r="C48" s="128"/>
    </row>
    <row r="49" spans="1:3" ht="25.5">
      <c r="A49" s="11" t="s">
        <v>407</v>
      </c>
      <c r="B49" s="8" t="s">
        <v>159</v>
      </c>
      <c r="C49" s="129">
        <f>SUM(C39:C48)</f>
        <v>0</v>
      </c>
    </row>
    <row r="50" spans="1:3" ht="15">
      <c r="A50" s="13" t="s">
        <v>593</v>
      </c>
      <c r="B50" s="5" t="s">
        <v>164</v>
      </c>
      <c r="C50" s="128"/>
    </row>
    <row r="51" spans="1:3" ht="15">
      <c r="A51" s="13" t="s">
        <v>594</v>
      </c>
      <c r="B51" s="5" t="s">
        <v>164</v>
      </c>
      <c r="C51" s="128">
        <v>1200</v>
      </c>
    </row>
    <row r="52" spans="1:3" ht="15">
      <c r="A52" s="13" t="s">
        <v>595</v>
      </c>
      <c r="B52" s="5" t="s">
        <v>164</v>
      </c>
      <c r="C52" s="128"/>
    </row>
    <row r="53" spans="1:3" ht="15">
      <c r="A53" s="5" t="s">
        <v>596</v>
      </c>
      <c r="B53" s="5" t="s">
        <v>164</v>
      </c>
      <c r="C53" s="128"/>
    </row>
    <row r="54" spans="1:3" ht="15">
      <c r="A54" s="5" t="s">
        <v>597</v>
      </c>
      <c r="B54" s="5" t="s">
        <v>164</v>
      </c>
      <c r="C54" s="128"/>
    </row>
    <row r="55" spans="1:3" ht="15">
      <c r="A55" s="5" t="s">
        <v>598</v>
      </c>
      <c r="B55" s="5" t="s">
        <v>164</v>
      </c>
      <c r="C55" s="128"/>
    </row>
    <row r="56" spans="1:3" ht="15">
      <c r="A56" s="13" t="s">
        <v>599</v>
      </c>
      <c r="B56" s="5" t="s">
        <v>164</v>
      </c>
      <c r="C56" s="128">
        <v>9600</v>
      </c>
    </row>
    <row r="57" spans="1:3" ht="15">
      <c r="A57" s="13" t="s">
        <v>603</v>
      </c>
      <c r="B57" s="5" t="s">
        <v>164</v>
      </c>
      <c r="C57" s="128"/>
    </row>
    <row r="58" spans="1:3" ht="15">
      <c r="A58" s="13" t="s">
        <v>601</v>
      </c>
      <c r="B58" s="5" t="s">
        <v>164</v>
      </c>
      <c r="C58" s="128"/>
    </row>
    <row r="59" spans="1:3" ht="15">
      <c r="A59" s="13" t="s">
        <v>602</v>
      </c>
      <c r="B59" s="5" t="s">
        <v>164</v>
      </c>
      <c r="C59" s="128"/>
    </row>
    <row r="60" spans="1:3" ht="15">
      <c r="A60" s="15" t="s">
        <v>408</v>
      </c>
      <c r="B60" s="8" t="s">
        <v>164</v>
      </c>
      <c r="C60" s="129">
        <f>SUM(C50:C59)</f>
        <v>10800</v>
      </c>
    </row>
    <row r="61" spans="1:3" ht="15">
      <c r="A61" s="13" t="s">
        <v>583</v>
      </c>
      <c r="B61" s="6" t="s">
        <v>192</v>
      </c>
      <c r="C61" s="128"/>
    </row>
    <row r="62" spans="1:3" ht="15">
      <c r="A62" s="13" t="s">
        <v>584</v>
      </c>
      <c r="B62" s="6" t="s">
        <v>192</v>
      </c>
      <c r="C62" s="128"/>
    </row>
    <row r="63" spans="1:3" ht="15">
      <c r="A63" s="13" t="s">
        <v>585</v>
      </c>
      <c r="B63" s="6" t="s">
        <v>192</v>
      </c>
      <c r="C63" s="128"/>
    </row>
    <row r="64" spans="1:3" ht="15">
      <c r="A64" s="13" t="s">
        <v>586</v>
      </c>
      <c r="B64" s="6" t="s">
        <v>192</v>
      </c>
      <c r="C64" s="128"/>
    </row>
    <row r="65" spans="1:3" ht="15">
      <c r="A65" s="13" t="s">
        <v>587</v>
      </c>
      <c r="B65" s="6" t="s">
        <v>192</v>
      </c>
      <c r="C65" s="128"/>
    </row>
    <row r="66" spans="1:3" ht="15">
      <c r="A66" s="13" t="s">
        <v>588</v>
      </c>
      <c r="B66" s="6" t="s">
        <v>192</v>
      </c>
      <c r="C66" s="128"/>
    </row>
    <row r="67" spans="1:3" ht="15">
      <c r="A67" s="13" t="s">
        <v>589</v>
      </c>
      <c r="B67" s="6" t="s">
        <v>192</v>
      </c>
      <c r="C67" s="128"/>
    </row>
    <row r="68" spans="1:3" ht="15">
      <c r="A68" s="13" t="s">
        <v>590</v>
      </c>
      <c r="B68" s="6" t="s">
        <v>192</v>
      </c>
      <c r="C68" s="128"/>
    </row>
    <row r="69" spans="1:3" ht="15">
      <c r="A69" s="13" t="s">
        <v>591</v>
      </c>
      <c r="B69" s="6" t="s">
        <v>192</v>
      </c>
      <c r="C69" s="128"/>
    </row>
    <row r="70" spans="1:3" ht="15">
      <c r="A70" s="13" t="s">
        <v>592</v>
      </c>
      <c r="B70" s="6" t="s">
        <v>192</v>
      </c>
      <c r="C70" s="128"/>
    </row>
    <row r="71" spans="1:3" ht="25.5">
      <c r="A71" s="11" t="s">
        <v>417</v>
      </c>
      <c r="B71" s="8" t="s">
        <v>192</v>
      </c>
      <c r="C71" s="129">
        <f>SUM(C61:C70)</f>
        <v>0</v>
      </c>
    </row>
    <row r="72" spans="1:3" ht="15">
      <c r="A72" s="13" t="s">
        <v>583</v>
      </c>
      <c r="B72" s="6" t="s">
        <v>193</v>
      </c>
      <c r="C72" s="128"/>
    </row>
    <row r="73" spans="1:3" ht="15">
      <c r="A73" s="13" t="s">
        <v>584</v>
      </c>
      <c r="B73" s="6" t="s">
        <v>193</v>
      </c>
      <c r="C73" s="128"/>
    </row>
    <row r="74" spans="1:3" ht="15">
      <c r="A74" s="13" t="s">
        <v>585</v>
      </c>
      <c r="B74" s="6" t="s">
        <v>193</v>
      </c>
      <c r="C74" s="128"/>
    </row>
    <row r="75" spans="1:3" ht="15">
      <c r="A75" s="13" t="s">
        <v>586</v>
      </c>
      <c r="B75" s="6" t="s">
        <v>193</v>
      </c>
      <c r="C75" s="128"/>
    </row>
    <row r="76" spans="1:3" ht="15">
      <c r="A76" s="13" t="s">
        <v>587</v>
      </c>
      <c r="B76" s="6" t="s">
        <v>193</v>
      </c>
      <c r="C76" s="128"/>
    </row>
    <row r="77" spans="1:3" ht="15">
      <c r="A77" s="13" t="s">
        <v>588</v>
      </c>
      <c r="B77" s="6" t="s">
        <v>193</v>
      </c>
      <c r="C77" s="128"/>
    </row>
    <row r="78" spans="1:3" ht="15">
      <c r="A78" s="13" t="s">
        <v>589</v>
      </c>
      <c r="B78" s="6" t="s">
        <v>193</v>
      </c>
      <c r="C78" s="128"/>
    </row>
    <row r="79" spans="1:3" ht="15">
      <c r="A79" s="13" t="s">
        <v>590</v>
      </c>
      <c r="B79" s="6" t="s">
        <v>193</v>
      </c>
      <c r="C79" s="128"/>
    </row>
    <row r="80" spans="1:3" ht="15">
      <c r="A80" s="13" t="s">
        <v>591</v>
      </c>
      <c r="B80" s="6" t="s">
        <v>193</v>
      </c>
      <c r="C80" s="128"/>
    </row>
    <row r="81" spans="1:3" ht="15">
      <c r="A81" s="13" t="s">
        <v>592</v>
      </c>
      <c r="B81" s="6" t="s">
        <v>193</v>
      </c>
      <c r="C81" s="128"/>
    </row>
    <row r="82" spans="1:3" ht="25.5">
      <c r="A82" s="11" t="s">
        <v>416</v>
      </c>
      <c r="B82" s="8" t="s">
        <v>193</v>
      </c>
      <c r="C82" s="129">
        <f>SUM(C72:C81)</f>
        <v>0</v>
      </c>
    </row>
    <row r="83" spans="1:3" ht="15">
      <c r="A83" s="13" t="s">
        <v>583</v>
      </c>
      <c r="B83" s="6" t="s">
        <v>194</v>
      </c>
      <c r="C83" s="128"/>
    </row>
    <row r="84" spans="1:3" ht="15">
      <c r="A84" s="13" t="s">
        <v>584</v>
      </c>
      <c r="B84" s="6" t="s">
        <v>194</v>
      </c>
      <c r="C84" s="128"/>
    </row>
    <row r="85" spans="1:3" ht="15">
      <c r="A85" s="13" t="s">
        <v>585</v>
      </c>
      <c r="B85" s="6" t="s">
        <v>194</v>
      </c>
      <c r="C85" s="128"/>
    </row>
    <row r="86" spans="1:3" ht="15">
      <c r="A86" s="13" t="s">
        <v>586</v>
      </c>
      <c r="B86" s="6" t="s">
        <v>194</v>
      </c>
      <c r="C86" s="128"/>
    </row>
    <row r="87" spans="1:3" ht="15">
      <c r="A87" s="13" t="s">
        <v>587</v>
      </c>
      <c r="B87" s="6" t="s">
        <v>194</v>
      </c>
      <c r="C87" s="128"/>
    </row>
    <row r="88" spans="1:3" ht="15">
      <c r="A88" s="13" t="s">
        <v>588</v>
      </c>
      <c r="B88" s="6" t="s">
        <v>194</v>
      </c>
      <c r="C88" s="128"/>
    </row>
    <row r="89" spans="1:3" ht="15">
      <c r="A89" s="13" t="s">
        <v>589</v>
      </c>
      <c r="B89" s="6" t="s">
        <v>194</v>
      </c>
      <c r="C89" s="128"/>
    </row>
    <row r="90" spans="1:3" ht="15">
      <c r="A90" s="13" t="s">
        <v>590</v>
      </c>
      <c r="B90" s="6" t="s">
        <v>194</v>
      </c>
      <c r="C90" s="128"/>
    </row>
    <row r="91" spans="1:3" ht="15">
      <c r="A91" s="13" t="s">
        <v>591</v>
      </c>
      <c r="B91" s="6" t="s">
        <v>194</v>
      </c>
      <c r="C91" s="128"/>
    </row>
    <row r="92" spans="1:3" ht="15">
      <c r="A92" s="13" t="s">
        <v>592</v>
      </c>
      <c r="B92" s="6" t="s">
        <v>194</v>
      </c>
      <c r="C92" s="128"/>
    </row>
    <row r="93" spans="1:3" ht="15">
      <c r="A93" s="11" t="s">
        <v>415</v>
      </c>
      <c r="B93" s="8" t="s">
        <v>194</v>
      </c>
      <c r="C93" s="129">
        <f>SUM(C83:C92)</f>
        <v>0</v>
      </c>
    </row>
    <row r="94" spans="1:3" ht="15">
      <c r="A94" s="13" t="s">
        <v>593</v>
      </c>
      <c r="B94" s="5" t="s">
        <v>196</v>
      </c>
      <c r="C94" s="128"/>
    </row>
    <row r="95" spans="1:3" ht="15">
      <c r="A95" s="13" t="s">
        <v>594</v>
      </c>
      <c r="B95" s="6" t="s">
        <v>196</v>
      </c>
      <c r="C95" s="128"/>
    </row>
    <row r="96" spans="1:3" ht="15">
      <c r="A96" s="13" t="s">
        <v>595</v>
      </c>
      <c r="B96" s="5" t="s">
        <v>196</v>
      </c>
      <c r="C96" s="128"/>
    </row>
    <row r="97" spans="1:3" ht="15">
      <c r="A97" s="5" t="s">
        <v>596</v>
      </c>
      <c r="B97" s="6" t="s">
        <v>196</v>
      </c>
      <c r="C97" s="128"/>
    </row>
    <row r="98" spans="1:3" ht="15">
      <c r="A98" s="5" t="s">
        <v>597</v>
      </c>
      <c r="B98" s="5" t="s">
        <v>196</v>
      </c>
      <c r="C98" s="128"/>
    </row>
    <row r="99" spans="1:3" ht="15">
      <c r="A99" s="5" t="s">
        <v>598</v>
      </c>
      <c r="B99" s="6" t="s">
        <v>196</v>
      </c>
      <c r="C99" s="128"/>
    </row>
    <row r="100" spans="1:3" ht="15">
      <c r="A100" s="13" t="s">
        <v>599</v>
      </c>
      <c r="B100" s="5" t="s">
        <v>196</v>
      </c>
      <c r="C100" s="128"/>
    </row>
    <row r="101" spans="1:3" ht="15">
      <c r="A101" s="13" t="s">
        <v>603</v>
      </c>
      <c r="B101" s="6" t="s">
        <v>196</v>
      </c>
      <c r="C101" s="128"/>
    </row>
    <row r="102" spans="1:3" ht="15">
      <c r="A102" s="13" t="s">
        <v>601</v>
      </c>
      <c r="B102" s="5" t="s">
        <v>196</v>
      </c>
      <c r="C102" s="128"/>
    </row>
    <row r="103" spans="1:3" ht="15">
      <c r="A103" s="13" t="s">
        <v>602</v>
      </c>
      <c r="B103" s="6" t="s">
        <v>196</v>
      </c>
      <c r="C103" s="128"/>
    </row>
    <row r="104" spans="1:3" ht="25.5">
      <c r="A104" s="11" t="s">
        <v>414</v>
      </c>
      <c r="B104" s="8" t="s">
        <v>196</v>
      </c>
      <c r="C104" s="129">
        <f>SUM(C94:C103)</f>
        <v>0</v>
      </c>
    </row>
    <row r="105" spans="1:3" ht="15">
      <c r="A105" s="13" t="s">
        <v>593</v>
      </c>
      <c r="B105" s="5" t="s">
        <v>199</v>
      </c>
      <c r="C105" s="128"/>
    </row>
    <row r="106" spans="1:3" ht="15">
      <c r="A106" s="13" t="s">
        <v>594</v>
      </c>
      <c r="B106" s="5" t="s">
        <v>199</v>
      </c>
      <c r="C106" s="128"/>
    </row>
    <row r="107" spans="1:3" ht="15">
      <c r="A107" s="13" t="s">
        <v>595</v>
      </c>
      <c r="B107" s="5" t="s">
        <v>199</v>
      </c>
      <c r="C107" s="128"/>
    </row>
    <row r="108" spans="1:3" ht="15">
      <c r="A108" s="5" t="s">
        <v>596</v>
      </c>
      <c r="B108" s="5" t="s">
        <v>199</v>
      </c>
      <c r="C108" s="128"/>
    </row>
    <row r="109" spans="1:3" ht="15">
      <c r="A109" s="5" t="s">
        <v>597</v>
      </c>
      <c r="B109" s="5" t="s">
        <v>199</v>
      </c>
      <c r="C109" s="128"/>
    </row>
    <row r="110" spans="1:3" ht="15">
      <c r="A110" s="5" t="s">
        <v>598</v>
      </c>
      <c r="B110" s="5" t="s">
        <v>199</v>
      </c>
      <c r="C110" s="128"/>
    </row>
    <row r="111" spans="1:3" ht="15">
      <c r="A111" s="13" t="s">
        <v>599</v>
      </c>
      <c r="B111" s="5" t="s">
        <v>199</v>
      </c>
      <c r="C111" s="128"/>
    </row>
    <row r="112" spans="1:3" ht="15">
      <c r="A112" s="13" t="s">
        <v>603</v>
      </c>
      <c r="B112" s="5" t="s">
        <v>199</v>
      </c>
      <c r="C112" s="128"/>
    </row>
    <row r="113" spans="1:3" ht="15">
      <c r="A113" s="13" t="s">
        <v>601</v>
      </c>
      <c r="B113" s="5" t="s">
        <v>199</v>
      </c>
      <c r="C113" s="128"/>
    </row>
    <row r="114" spans="1:3" ht="15">
      <c r="A114" s="13" t="s">
        <v>602</v>
      </c>
      <c r="B114" s="5" t="s">
        <v>199</v>
      </c>
      <c r="C114" s="128"/>
    </row>
    <row r="115" spans="1:3" ht="15">
      <c r="A115" s="15" t="s">
        <v>453</v>
      </c>
      <c r="B115" s="8" t="s">
        <v>199</v>
      </c>
      <c r="C115" s="129">
        <f>SUM(C105:C114)</f>
        <v>0</v>
      </c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0" r:id="rId1"/>
  <headerFooter>
    <oddHeader>&amp;R&amp;"-,Félkövér"19. számú melléklet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3"/>
  <sheetViews>
    <sheetView zoomScalePageLayoutView="0" workbookViewId="0" topLeftCell="A46">
      <selection activeCell="C152" sqref="C152"/>
    </sheetView>
  </sheetViews>
  <sheetFormatPr defaultColWidth="9.140625" defaultRowHeight="15"/>
  <cols>
    <col min="1" max="1" width="101.28125" style="0" customWidth="1"/>
    <col min="2" max="2" width="10.7109375" style="0" customWidth="1"/>
    <col min="3" max="3" width="14.57421875" style="0" customWidth="1"/>
    <col min="4" max="4" width="11.28125" style="0" bestFit="1" customWidth="1"/>
    <col min="5" max="5" width="12.140625" style="0" customWidth="1"/>
  </cols>
  <sheetData>
    <row r="1" spans="1:4" ht="26.25" customHeight="1">
      <c r="A1" s="191" t="s">
        <v>709</v>
      </c>
      <c r="B1" s="195"/>
      <c r="C1" s="195"/>
      <c r="D1" s="195"/>
    </row>
    <row r="2" spans="1:4" ht="30.75" customHeight="1">
      <c r="A2" s="194" t="s">
        <v>2</v>
      </c>
      <c r="B2" s="192"/>
      <c r="C2" s="192"/>
      <c r="D2" s="192"/>
    </row>
    <row r="4" ht="15">
      <c r="A4" s="4" t="s">
        <v>653</v>
      </c>
    </row>
    <row r="5" spans="1:5" ht="48.75" customHeight="1">
      <c r="A5" s="2" t="s">
        <v>64</v>
      </c>
      <c r="B5" s="3" t="s">
        <v>65</v>
      </c>
      <c r="C5" s="162" t="s">
        <v>739</v>
      </c>
      <c r="D5" s="162" t="s">
        <v>714</v>
      </c>
      <c r="E5" s="162" t="s">
        <v>740</v>
      </c>
    </row>
    <row r="6" spans="1:5" ht="15">
      <c r="A6" s="34" t="s">
        <v>367</v>
      </c>
      <c r="B6" s="33" t="s">
        <v>91</v>
      </c>
      <c r="C6" s="45">
        <v>65105</v>
      </c>
      <c r="D6" s="45">
        <v>84621</v>
      </c>
      <c r="E6" s="45">
        <v>71926</v>
      </c>
    </row>
    <row r="7" spans="1:5" ht="15">
      <c r="A7" s="5" t="s">
        <v>368</v>
      </c>
      <c r="B7" s="33" t="s">
        <v>98</v>
      </c>
      <c r="C7" s="45">
        <v>8691</v>
      </c>
      <c r="D7" s="45">
        <v>9548</v>
      </c>
      <c r="E7" s="45">
        <v>9940</v>
      </c>
    </row>
    <row r="8" spans="1:5" ht="15">
      <c r="A8" s="56" t="s">
        <v>459</v>
      </c>
      <c r="B8" s="57" t="s">
        <v>99</v>
      </c>
      <c r="C8" s="120">
        <f>SUM(C6:C7)</f>
        <v>73796</v>
      </c>
      <c r="D8" s="120">
        <f>SUM(D6:D7)</f>
        <v>94169</v>
      </c>
      <c r="E8" s="120">
        <f>SUM(E6:E7)</f>
        <v>81866</v>
      </c>
    </row>
    <row r="9" spans="1:5" ht="15">
      <c r="A9" s="42" t="s">
        <v>430</v>
      </c>
      <c r="B9" s="57" t="s">
        <v>100</v>
      </c>
      <c r="C9" s="120">
        <v>17426</v>
      </c>
      <c r="D9" s="120">
        <v>23836</v>
      </c>
      <c r="E9" s="120">
        <v>19937</v>
      </c>
    </row>
    <row r="10" spans="1:5" ht="15">
      <c r="A10" s="5" t="s">
        <v>369</v>
      </c>
      <c r="B10" s="33" t="s">
        <v>107</v>
      </c>
      <c r="C10" s="45">
        <v>33243</v>
      </c>
      <c r="D10" s="45">
        <v>33727</v>
      </c>
      <c r="E10" s="45">
        <v>33690</v>
      </c>
    </row>
    <row r="11" spans="1:5" ht="15">
      <c r="A11" s="5" t="s">
        <v>460</v>
      </c>
      <c r="B11" s="33" t="s">
        <v>112</v>
      </c>
      <c r="C11" s="45">
        <v>1633</v>
      </c>
      <c r="D11" s="45">
        <v>2489</v>
      </c>
      <c r="E11" s="45">
        <v>2020</v>
      </c>
    </row>
    <row r="12" spans="1:5" ht="15">
      <c r="A12" s="5" t="s">
        <v>370</v>
      </c>
      <c r="B12" s="33" t="s">
        <v>124</v>
      </c>
      <c r="C12" s="45">
        <v>114696</v>
      </c>
      <c r="D12" s="45">
        <v>81961</v>
      </c>
      <c r="E12" s="45">
        <v>80909</v>
      </c>
    </row>
    <row r="13" spans="1:5" ht="15">
      <c r="A13" s="5" t="s">
        <v>371</v>
      </c>
      <c r="B13" s="33" t="s">
        <v>129</v>
      </c>
      <c r="C13" s="45">
        <v>4479</v>
      </c>
      <c r="D13" s="45">
        <v>4581</v>
      </c>
      <c r="E13" s="45">
        <v>4470</v>
      </c>
    </row>
    <row r="14" spans="1:5" ht="15">
      <c r="A14" s="5" t="s">
        <v>372</v>
      </c>
      <c r="B14" s="33" t="s">
        <v>138</v>
      </c>
      <c r="C14" s="45">
        <v>46109</v>
      </c>
      <c r="D14" s="45">
        <v>100472</v>
      </c>
      <c r="E14" s="45">
        <v>95381</v>
      </c>
    </row>
    <row r="15" spans="1:5" ht="15">
      <c r="A15" s="42" t="s">
        <v>373</v>
      </c>
      <c r="B15" s="57" t="s">
        <v>139</v>
      </c>
      <c r="C15" s="120">
        <f>SUM(C10:C14)</f>
        <v>200160</v>
      </c>
      <c r="D15" s="120">
        <f>SUM(D10:D14)</f>
        <v>223230</v>
      </c>
      <c r="E15" s="120">
        <f>SUM(E10:E14)</f>
        <v>216470</v>
      </c>
    </row>
    <row r="16" spans="1:5" ht="15">
      <c r="A16" s="13" t="s">
        <v>140</v>
      </c>
      <c r="B16" s="33" t="s">
        <v>141</v>
      </c>
      <c r="C16" s="45"/>
      <c r="D16" s="45"/>
      <c r="E16" s="45"/>
    </row>
    <row r="17" spans="1:5" ht="15">
      <c r="A17" s="13" t="s">
        <v>374</v>
      </c>
      <c r="B17" s="33" t="s">
        <v>142</v>
      </c>
      <c r="C17" s="45">
        <v>1738</v>
      </c>
      <c r="D17" s="45">
        <v>1667</v>
      </c>
      <c r="E17" s="45"/>
    </row>
    <row r="18" spans="1:5" ht="15">
      <c r="A18" s="17" t="s">
        <v>436</v>
      </c>
      <c r="B18" s="33" t="s">
        <v>143</v>
      </c>
      <c r="C18" s="45"/>
      <c r="D18" s="45">
        <v>841</v>
      </c>
      <c r="E18" s="45"/>
    </row>
    <row r="19" spans="1:5" ht="15">
      <c r="A19" s="17" t="s">
        <v>437</v>
      </c>
      <c r="B19" s="33" t="s">
        <v>144</v>
      </c>
      <c r="C19" s="45">
        <v>726</v>
      </c>
      <c r="D19" s="45"/>
      <c r="E19" s="45">
        <v>1450</v>
      </c>
    </row>
    <row r="20" spans="1:5" ht="15">
      <c r="A20" s="17" t="s">
        <v>438</v>
      </c>
      <c r="B20" s="33" t="s">
        <v>145</v>
      </c>
      <c r="C20" s="45"/>
      <c r="D20" s="45"/>
      <c r="E20" s="45"/>
    </row>
    <row r="21" spans="1:5" ht="15">
      <c r="A21" s="13" t="s">
        <v>439</v>
      </c>
      <c r="B21" s="33" t="s">
        <v>146</v>
      </c>
      <c r="C21" s="45"/>
      <c r="D21" s="45">
        <v>1753</v>
      </c>
      <c r="E21" s="45">
        <v>250</v>
      </c>
    </row>
    <row r="22" spans="1:5" ht="15">
      <c r="A22" s="13" t="s">
        <v>440</v>
      </c>
      <c r="B22" s="33" t="s">
        <v>147</v>
      </c>
      <c r="C22" s="45"/>
      <c r="D22" s="45"/>
      <c r="E22" s="45">
        <v>500</v>
      </c>
    </row>
    <row r="23" spans="1:5" ht="15">
      <c r="A23" s="13" t="s">
        <v>441</v>
      </c>
      <c r="B23" s="33" t="s">
        <v>148</v>
      </c>
      <c r="C23" s="45">
        <v>9678</v>
      </c>
      <c r="D23" s="45">
        <v>9815</v>
      </c>
      <c r="E23" s="45">
        <v>14825</v>
      </c>
    </row>
    <row r="24" spans="1:5" ht="15">
      <c r="A24" s="54" t="s">
        <v>403</v>
      </c>
      <c r="B24" s="57" t="s">
        <v>149</v>
      </c>
      <c r="C24" s="120">
        <f>SUM(C16:C23)</f>
        <v>12142</v>
      </c>
      <c r="D24" s="120">
        <f>SUM(D16:D23)</f>
        <v>14076</v>
      </c>
      <c r="E24" s="120">
        <f>SUM(E16:E23)</f>
        <v>17025</v>
      </c>
    </row>
    <row r="25" spans="1:5" ht="15">
      <c r="A25" s="12" t="s">
        <v>442</v>
      </c>
      <c r="B25" s="33" t="s">
        <v>150</v>
      </c>
      <c r="C25" s="45"/>
      <c r="D25" s="45"/>
      <c r="E25" s="45"/>
    </row>
    <row r="26" spans="1:5" ht="15">
      <c r="A26" s="12" t="s">
        <v>151</v>
      </c>
      <c r="B26" s="33" t="s">
        <v>152</v>
      </c>
      <c r="C26" s="45"/>
      <c r="D26" s="45">
        <v>53</v>
      </c>
      <c r="E26" s="45"/>
    </row>
    <row r="27" spans="1:5" ht="15">
      <c r="A27" s="12" t="s">
        <v>153</v>
      </c>
      <c r="B27" s="33" t="s">
        <v>154</v>
      </c>
      <c r="C27" s="45"/>
      <c r="D27" s="45"/>
      <c r="E27" s="45"/>
    </row>
    <row r="28" spans="1:5" ht="15">
      <c r="A28" s="12" t="s">
        <v>404</v>
      </c>
      <c r="B28" s="33" t="s">
        <v>155</v>
      </c>
      <c r="C28" s="45"/>
      <c r="D28" s="45"/>
      <c r="E28" s="45"/>
    </row>
    <row r="29" spans="1:5" ht="15">
      <c r="A29" s="12" t="s">
        <v>443</v>
      </c>
      <c r="B29" s="33" t="s">
        <v>156</v>
      </c>
      <c r="C29" s="45"/>
      <c r="D29" s="45"/>
      <c r="E29" s="45"/>
    </row>
    <row r="30" spans="1:5" ht="15">
      <c r="A30" s="12" t="s">
        <v>406</v>
      </c>
      <c r="B30" s="33" t="s">
        <v>157</v>
      </c>
      <c r="C30" s="45">
        <v>29</v>
      </c>
      <c r="D30" s="45"/>
      <c r="E30" s="45"/>
    </row>
    <row r="31" spans="1:5" ht="15">
      <c r="A31" s="12" t="s">
        <v>444</v>
      </c>
      <c r="B31" s="33" t="s">
        <v>158</v>
      </c>
      <c r="C31" s="45"/>
      <c r="D31" s="45"/>
      <c r="E31" s="45"/>
    </row>
    <row r="32" spans="1:5" ht="15">
      <c r="A32" s="12" t="s">
        <v>445</v>
      </c>
      <c r="B32" s="33" t="s">
        <v>159</v>
      </c>
      <c r="C32" s="45"/>
      <c r="D32" s="45"/>
      <c r="E32" s="45"/>
    </row>
    <row r="33" spans="1:5" ht="15">
      <c r="A33" s="12" t="s">
        <v>160</v>
      </c>
      <c r="B33" s="33" t="s">
        <v>161</v>
      </c>
      <c r="C33" s="45"/>
      <c r="D33" s="45"/>
      <c r="E33" s="45"/>
    </row>
    <row r="34" spans="1:5" ht="15">
      <c r="A34" s="21" t="s">
        <v>162</v>
      </c>
      <c r="B34" s="33" t="s">
        <v>163</v>
      </c>
      <c r="C34" s="45"/>
      <c r="D34" s="45"/>
      <c r="E34" s="45"/>
    </row>
    <row r="35" spans="1:5" ht="15">
      <c r="A35" s="12" t="s">
        <v>446</v>
      </c>
      <c r="B35" s="33" t="s">
        <v>164</v>
      </c>
      <c r="C35" s="45">
        <v>16178</v>
      </c>
      <c r="D35" s="45">
        <v>8966</v>
      </c>
      <c r="E35" s="45">
        <v>12000</v>
      </c>
    </row>
    <row r="36" spans="1:5" ht="15">
      <c r="A36" s="21" t="s">
        <v>633</v>
      </c>
      <c r="B36" s="33" t="s">
        <v>165</v>
      </c>
      <c r="C36" s="45"/>
      <c r="D36" s="45"/>
      <c r="E36" s="45">
        <v>15633</v>
      </c>
    </row>
    <row r="37" spans="1:5" ht="15">
      <c r="A37" s="21" t="s">
        <v>634</v>
      </c>
      <c r="B37" s="33" t="s">
        <v>165</v>
      </c>
      <c r="C37" s="45"/>
      <c r="D37" s="45"/>
      <c r="E37" s="45">
        <v>12500</v>
      </c>
    </row>
    <row r="38" spans="1:5" ht="15">
      <c r="A38" s="54" t="s">
        <v>409</v>
      </c>
      <c r="B38" s="57" t="s">
        <v>166</v>
      </c>
      <c r="C38" s="120">
        <f>SUM(C25:C37)</f>
        <v>16207</v>
      </c>
      <c r="D38" s="120">
        <f>SUM(D25:D37)</f>
        <v>9019</v>
      </c>
      <c r="E38" s="120">
        <f>SUM(E25:E37)</f>
        <v>40133</v>
      </c>
    </row>
    <row r="39" spans="1:5" ht="15.75">
      <c r="A39" s="66" t="s">
        <v>579</v>
      </c>
      <c r="B39" s="111"/>
      <c r="C39" s="45"/>
      <c r="D39" s="45"/>
      <c r="E39" s="45"/>
    </row>
    <row r="40" spans="1:5" ht="15">
      <c r="A40" s="37" t="s">
        <v>167</v>
      </c>
      <c r="B40" s="33" t="s">
        <v>168</v>
      </c>
      <c r="C40" s="45">
        <v>282</v>
      </c>
      <c r="D40" s="45">
        <v>2980</v>
      </c>
      <c r="E40" s="45"/>
    </row>
    <row r="41" spans="1:5" ht="15">
      <c r="A41" s="37" t="s">
        <v>447</v>
      </c>
      <c r="B41" s="33" t="s">
        <v>169</v>
      </c>
      <c r="C41" s="45">
        <v>26990</v>
      </c>
      <c r="D41" s="45">
        <v>10176</v>
      </c>
      <c r="E41" s="45">
        <v>165354</v>
      </c>
    </row>
    <row r="42" spans="1:5" ht="15">
      <c r="A42" s="37" t="s">
        <v>170</v>
      </c>
      <c r="B42" s="33" t="s">
        <v>171</v>
      </c>
      <c r="C42" s="45"/>
      <c r="D42" s="45">
        <v>426</v>
      </c>
      <c r="E42" s="45"/>
    </row>
    <row r="43" spans="1:5" ht="15">
      <c r="A43" s="37" t="s">
        <v>172</v>
      </c>
      <c r="B43" s="33" t="s">
        <v>173</v>
      </c>
      <c r="C43" s="45">
        <v>73732</v>
      </c>
      <c r="D43" s="45">
        <v>226623</v>
      </c>
      <c r="E43" s="45">
        <v>336762</v>
      </c>
    </row>
    <row r="44" spans="1:5" ht="15">
      <c r="A44" s="6" t="s">
        <v>174</v>
      </c>
      <c r="B44" s="33" t="s">
        <v>175</v>
      </c>
      <c r="C44" s="45"/>
      <c r="D44" s="45"/>
      <c r="E44" s="45"/>
    </row>
    <row r="45" spans="1:5" ht="15">
      <c r="A45" s="6" t="s">
        <v>176</v>
      </c>
      <c r="B45" s="33" t="s">
        <v>177</v>
      </c>
      <c r="C45" s="45"/>
      <c r="D45" s="45"/>
      <c r="E45" s="45"/>
    </row>
    <row r="46" spans="1:5" ht="15">
      <c r="A46" s="6" t="s">
        <v>178</v>
      </c>
      <c r="B46" s="33" t="s">
        <v>179</v>
      </c>
      <c r="C46" s="45">
        <v>18027</v>
      </c>
      <c r="D46" s="45">
        <v>7056</v>
      </c>
      <c r="E46" s="45">
        <v>135230</v>
      </c>
    </row>
    <row r="47" spans="1:5" ht="15">
      <c r="A47" s="55" t="s">
        <v>411</v>
      </c>
      <c r="B47" s="57" t="s">
        <v>180</v>
      </c>
      <c r="C47" s="120">
        <f>SUM(C40:C46)</f>
        <v>119031</v>
      </c>
      <c r="D47" s="120">
        <f>SUM(D40:D46)</f>
        <v>247261</v>
      </c>
      <c r="E47" s="120">
        <f>SUM(E40:E46)</f>
        <v>637346</v>
      </c>
    </row>
    <row r="48" spans="1:5" ht="15">
      <c r="A48" s="13" t="s">
        <v>181</v>
      </c>
      <c r="B48" s="33" t="s">
        <v>182</v>
      </c>
      <c r="C48" s="45">
        <v>11773</v>
      </c>
      <c r="D48" s="45">
        <v>30987</v>
      </c>
      <c r="E48" s="45">
        <v>7874</v>
      </c>
    </row>
    <row r="49" spans="1:5" ht="15">
      <c r="A49" s="13" t="s">
        <v>183</v>
      </c>
      <c r="B49" s="33" t="s">
        <v>184</v>
      </c>
      <c r="C49" s="45">
        <v>108</v>
      </c>
      <c r="D49" s="45"/>
      <c r="E49" s="45"/>
    </row>
    <row r="50" spans="1:5" ht="15">
      <c r="A50" s="13" t="s">
        <v>185</v>
      </c>
      <c r="B50" s="33" t="s">
        <v>186</v>
      </c>
      <c r="C50" s="45">
        <v>6478</v>
      </c>
      <c r="D50" s="45"/>
      <c r="E50" s="45"/>
    </row>
    <row r="51" spans="1:5" ht="15">
      <c r="A51" s="13" t="s">
        <v>187</v>
      </c>
      <c r="B51" s="33" t="s">
        <v>188</v>
      </c>
      <c r="C51" s="45">
        <v>2779</v>
      </c>
      <c r="D51" s="45">
        <v>7396</v>
      </c>
      <c r="E51" s="45">
        <v>2126</v>
      </c>
    </row>
    <row r="52" spans="1:5" ht="15">
      <c r="A52" s="54" t="s">
        <v>412</v>
      </c>
      <c r="B52" s="57" t="s">
        <v>189</v>
      </c>
      <c r="C52" s="120">
        <f>SUM(C48:C51)</f>
        <v>21138</v>
      </c>
      <c r="D52" s="120">
        <f>SUM(D48:D51)</f>
        <v>38383</v>
      </c>
      <c r="E52" s="120">
        <f>SUM(E48:E51)</f>
        <v>10000</v>
      </c>
    </row>
    <row r="53" spans="1:5" ht="15">
      <c r="A53" s="13" t="s">
        <v>190</v>
      </c>
      <c r="B53" s="33" t="s">
        <v>191</v>
      </c>
      <c r="C53" s="45"/>
      <c r="D53" s="45"/>
      <c r="E53" s="45"/>
    </row>
    <row r="54" spans="1:5" ht="15">
      <c r="A54" s="13" t="s">
        <v>448</v>
      </c>
      <c r="B54" s="33" t="s">
        <v>192</v>
      </c>
      <c r="C54" s="45"/>
      <c r="D54" s="45"/>
      <c r="E54" s="45"/>
    </row>
    <row r="55" spans="1:5" ht="15">
      <c r="A55" s="13" t="s">
        <v>449</v>
      </c>
      <c r="B55" s="33" t="s">
        <v>193</v>
      </c>
      <c r="C55" s="45"/>
      <c r="D55" s="45"/>
      <c r="E55" s="45"/>
    </row>
    <row r="56" spans="1:5" ht="15">
      <c r="A56" s="13" t="s">
        <v>450</v>
      </c>
      <c r="B56" s="33" t="s">
        <v>194</v>
      </c>
      <c r="C56" s="45"/>
      <c r="D56" s="45">
        <v>828</v>
      </c>
      <c r="E56" s="45"/>
    </row>
    <row r="57" spans="1:5" ht="15">
      <c r="A57" s="13" t="s">
        <v>451</v>
      </c>
      <c r="B57" s="33" t="s">
        <v>195</v>
      </c>
      <c r="C57" s="45"/>
      <c r="D57" s="45"/>
      <c r="E57" s="45"/>
    </row>
    <row r="58" spans="1:5" ht="15">
      <c r="A58" s="13" t="s">
        <v>452</v>
      </c>
      <c r="B58" s="33" t="s">
        <v>196</v>
      </c>
      <c r="C58" s="45"/>
      <c r="D58" s="45"/>
      <c r="E58" s="45"/>
    </row>
    <row r="59" spans="1:5" ht="15">
      <c r="A59" s="13" t="s">
        <v>197</v>
      </c>
      <c r="B59" s="33" t="s">
        <v>198</v>
      </c>
      <c r="C59" s="45"/>
      <c r="D59" s="45"/>
      <c r="E59" s="45"/>
    </row>
    <row r="60" spans="1:5" ht="15">
      <c r="A60" s="13" t="s">
        <v>453</v>
      </c>
      <c r="B60" s="33" t="s">
        <v>199</v>
      </c>
      <c r="C60" s="45">
        <v>13700</v>
      </c>
      <c r="D60" s="45">
        <v>14906</v>
      </c>
      <c r="E60" s="45"/>
    </row>
    <row r="61" spans="1:5" ht="15">
      <c r="A61" s="54" t="s">
        <v>413</v>
      </c>
      <c r="B61" s="57" t="s">
        <v>200</v>
      </c>
      <c r="C61" s="120">
        <f>SUM(C53:C60)</f>
        <v>13700</v>
      </c>
      <c r="D61" s="120">
        <f>SUM(D53:D60)</f>
        <v>15734</v>
      </c>
      <c r="E61" s="120">
        <f>SUM(E53:E60)</f>
        <v>0</v>
      </c>
    </row>
    <row r="62" spans="1:5" ht="15.75">
      <c r="A62" s="66" t="s">
        <v>578</v>
      </c>
      <c r="B62" s="111"/>
      <c r="C62" s="45"/>
      <c r="D62" s="45"/>
      <c r="E62" s="45"/>
    </row>
    <row r="63" spans="1:5" ht="15.75">
      <c r="A63" s="38" t="s">
        <v>461</v>
      </c>
      <c r="B63" s="39" t="s">
        <v>201</v>
      </c>
      <c r="C63" s="120">
        <f>C8+C9+C15+C24+C38+C47+C52+C61</f>
        <v>473600</v>
      </c>
      <c r="D63" s="120">
        <f>D8+D9+D15+D24+D38+D47+D52+D61</f>
        <v>665708</v>
      </c>
      <c r="E63" s="120">
        <f>E8+E9+E15+E24+E38+E47+E52+E61</f>
        <v>1022777</v>
      </c>
    </row>
    <row r="64" spans="1:5" ht="15">
      <c r="A64" s="15" t="s">
        <v>418</v>
      </c>
      <c r="B64" s="7" t="s">
        <v>209</v>
      </c>
      <c r="C64" s="134">
        <v>91035</v>
      </c>
      <c r="D64" s="134">
        <v>76757</v>
      </c>
      <c r="E64" s="134"/>
    </row>
    <row r="65" spans="1:5" ht="15">
      <c r="A65" s="14" t="s">
        <v>421</v>
      </c>
      <c r="B65" s="7" t="s">
        <v>217</v>
      </c>
      <c r="C65" s="135"/>
      <c r="D65" s="41"/>
      <c r="E65" s="135"/>
    </row>
    <row r="66" spans="1:5" ht="15">
      <c r="A66" s="40" t="s">
        <v>218</v>
      </c>
      <c r="B66" s="5" t="s">
        <v>219</v>
      </c>
      <c r="C66" s="136"/>
      <c r="D66" s="95"/>
      <c r="E66" s="136"/>
    </row>
    <row r="67" spans="1:5" ht="15">
      <c r="A67" s="40" t="s">
        <v>220</v>
      </c>
      <c r="B67" s="5" t="s">
        <v>221</v>
      </c>
      <c r="C67" s="136"/>
      <c r="D67" s="95"/>
      <c r="E67" s="136"/>
    </row>
    <row r="68" spans="1:5" ht="15">
      <c r="A68" s="14" t="s">
        <v>222</v>
      </c>
      <c r="B68" s="7" t="s">
        <v>223</v>
      </c>
      <c r="C68" s="135">
        <v>173769</v>
      </c>
      <c r="D68" s="41">
        <v>196476</v>
      </c>
      <c r="E68" s="135">
        <v>213705</v>
      </c>
    </row>
    <row r="69" spans="1:5" ht="15">
      <c r="A69" s="40" t="s">
        <v>224</v>
      </c>
      <c r="B69" s="5" t="s">
        <v>225</v>
      </c>
      <c r="C69" s="136"/>
      <c r="D69" s="95"/>
      <c r="E69" s="136"/>
    </row>
    <row r="70" spans="1:5" ht="15">
      <c r="A70" s="40" t="s">
        <v>226</v>
      </c>
      <c r="B70" s="5" t="s">
        <v>227</v>
      </c>
      <c r="C70" s="136"/>
      <c r="D70" s="95"/>
      <c r="E70" s="136"/>
    </row>
    <row r="71" spans="1:5" ht="15">
      <c r="A71" s="40" t="s">
        <v>228</v>
      </c>
      <c r="B71" s="5" t="s">
        <v>229</v>
      </c>
      <c r="C71" s="136"/>
      <c r="D71" s="95"/>
      <c r="E71" s="136"/>
    </row>
    <row r="72" spans="1:5" ht="15">
      <c r="A72" s="41" t="s">
        <v>422</v>
      </c>
      <c r="B72" s="42" t="s">
        <v>230</v>
      </c>
      <c r="C72" s="135">
        <f>SUM(C64:C71)</f>
        <v>264804</v>
      </c>
      <c r="D72" s="41">
        <f>SUM(D64:D71)</f>
        <v>273233</v>
      </c>
      <c r="E72" s="135">
        <f>SUM(E64:E71)</f>
        <v>213705</v>
      </c>
    </row>
    <row r="73" spans="1:5" ht="15">
      <c r="A73" s="40" t="s">
        <v>231</v>
      </c>
      <c r="B73" s="5" t="s">
        <v>232</v>
      </c>
      <c r="C73" s="95"/>
      <c r="D73" s="136"/>
      <c r="E73" s="95"/>
    </row>
    <row r="74" spans="1:5" ht="15">
      <c r="A74" s="13" t="s">
        <v>233</v>
      </c>
      <c r="B74" s="5" t="s">
        <v>234</v>
      </c>
      <c r="C74" s="83"/>
      <c r="D74" s="137"/>
      <c r="E74" s="83"/>
    </row>
    <row r="75" spans="1:5" ht="15">
      <c r="A75" s="40" t="s">
        <v>458</v>
      </c>
      <c r="B75" s="5" t="s">
        <v>235</v>
      </c>
      <c r="C75" s="95"/>
      <c r="D75" s="136"/>
      <c r="E75" s="95"/>
    </row>
    <row r="76" spans="1:5" ht="15">
      <c r="A76" s="40" t="s">
        <v>427</v>
      </c>
      <c r="B76" s="5" t="s">
        <v>236</v>
      </c>
      <c r="C76" s="95"/>
      <c r="D76" s="136"/>
      <c r="E76" s="95"/>
    </row>
    <row r="77" spans="1:5" ht="15">
      <c r="A77" s="41" t="s">
        <v>428</v>
      </c>
      <c r="B77" s="42" t="s">
        <v>240</v>
      </c>
      <c r="C77" s="41">
        <f>SUM(C73:C76)</f>
        <v>0</v>
      </c>
      <c r="D77" s="41">
        <f>SUM(D73:D76)</f>
        <v>0</v>
      </c>
      <c r="E77" s="41">
        <f>SUM(E73:E76)</f>
        <v>0</v>
      </c>
    </row>
    <row r="78" spans="1:5" ht="15">
      <c r="A78" s="13" t="s">
        <v>241</v>
      </c>
      <c r="B78" s="5" t="s">
        <v>242</v>
      </c>
      <c r="C78" s="13"/>
      <c r="D78" s="137"/>
      <c r="E78" s="13"/>
    </row>
    <row r="79" spans="1:5" ht="15.75">
      <c r="A79" s="43" t="s">
        <v>462</v>
      </c>
      <c r="B79" s="44" t="s">
        <v>243</v>
      </c>
      <c r="C79" s="135">
        <f>C72+C77+C78</f>
        <v>264804</v>
      </c>
      <c r="D79" s="135">
        <f>D72+D77+D78</f>
        <v>273233</v>
      </c>
      <c r="E79" s="135">
        <f>E72+E77+E78</f>
        <v>213705</v>
      </c>
    </row>
    <row r="80" spans="1:5" ht="15.75">
      <c r="A80" s="48" t="s">
        <v>499</v>
      </c>
      <c r="B80" s="49"/>
      <c r="C80" s="120">
        <f>C63+C79</f>
        <v>738404</v>
      </c>
      <c r="D80" s="120">
        <f>D63+D79</f>
        <v>938941</v>
      </c>
      <c r="E80" s="120">
        <f>E63+E79</f>
        <v>1236482</v>
      </c>
    </row>
    <row r="81" spans="1:5" ht="51.75" customHeight="1">
      <c r="A81" s="2" t="s">
        <v>64</v>
      </c>
      <c r="B81" s="3" t="s">
        <v>24</v>
      </c>
      <c r="C81" s="162" t="s">
        <v>739</v>
      </c>
      <c r="D81" s="162" t="s">
        <v>714</v>
      </c>
      <c r="E81" s="162" t="s">
        <v>740</v>
      </c>
    </row>
    <row r="82" spans="1:5" ht="15">
      <c r="A82" s="5" t="s">
        <v>502</v>
      </c>
      <c r="B82" s="6" t="s">
        <v>256</v>
      </c>
      <c r="C82" s="128">
        <v>335176</v>
      </c>
      <c r="D82" s="128">
        <v>275934</v>
      </c>
      <c r="E82" s="128">
        <v>294350</v>
      </c>
    </row>
    <row r="83" spans="1:5" ht="15">
      <c r="A83" s="5" t="s">
        <v>257</v>
      </c>
      <c r="B83" s="6" t="s">
        <v>258</v>
      </c>
      <c r="C83" s="128"/>
      <c r="D83" s="128">
        <v>0</v>
      </c>
      <c r="E83" s="128"/>
    </row>
    <row r="84" spans="1:5" ht="15">
      <c r="A84" s="5" t="s">
        <v>259</v>
      </c>
      <c r="B84" s="6" t="s">
        <v>260</v>
      </c>
      <c r="C84" s="128"/>
      <c r="D84" s="128">
        <v>0</v>
      </c>
      <c r="E84" s="128"/>
    </row>
    <row r="85" spans="1:5" ht="15">
      <c r="A85" s="5" t="s">
        <v>463</v>
      </c>
      <c r="B85" s="6" t="s">
        <v>261</v>
      </c>
      <c r="C85" s="128"/>
      <c r="D85" s="128">
        <v>0</v>
      </c>
      <c r="E85" s="128"/>
    </row>
    <row r="86" spans="1:5" ht="15">
      <c r="A86" s="5" t="s">
        <v>464</v>
      </c>
      <c r="B86" s="6" t="s">
        <v>262</v>
      </c>
      <c r="C86" s="128"/>
      <c r="D86" s="128">
        <v>0</v>
      </c>
      <c r="E86" s="128"/>
    </row>
    <row r="87" spans="1:5" ht="15">
      <c r="A87" s="5" t="s">
        <v>465</v>
      </c>
      <c r="B87" s="6" t="s">
        <v>263</v>
      </c>
      <c r="C87" s="128">
        <v>19904</v>
      </c>
      <c r="D87" s="128">
        <v>30251</v>
      </c>
      <c r="E87" s="128">
        <v>22500</v>
      </c>
    </row>
    <row r="88" spans="1:5" ht="15">
      <c r="A88" s="42" t="s">
        <v>503</v>
      </c>
      <c r="B88" s="55" t="s">
        <v>264</v>
      </c>
      <c r="C88" s="129">
        <f>SUM(C82:C87)</f>
        <v>355080</v>
      </c>
      <c r="D88" s="129">
        <f>SUM(D82:D87)</f>
        <v>306185</v>
      </c>
      <c r="E88" s="129">
        <f>SUM(E82:E87)</f>
        <v>316850</v>
      </c>
    </row>
    <row r="89" spans="1:5" ht="15">
      <c r="A89" s="5" t="s">
        <v>505</v>
      </c>
      <c r="B89" s="6" t="s">
        <v>275</v>
      </c>
      <c r="C89" s="128"/>
      <c r="D89" s="128"/>
      <c r="E89" s="128"/>
    </row>
    <row r="90" spans="1:5" ht="15">
      <c r="A90" s="5" t="s">
        <v>471</v>
      </c>
      <c r="B90" s="6" t="s">
        <v>276</v>
      </c>
      <c r="C90" s="128"/>
      <c r="D90" s="128"/>
      <c r="E90" s="128"/>
    </row>
    <row r="91" spans="1:5" ht="15">
      <c r="A91" s="5" t="s">
        <v>472</v>
      </c>
      <c r="B91" s="6" t="s">
        <v>277</v>
      </c>
      <c r="C91" s="128"/>
      <c r="D91" s="128"/>
      <c r="E91" s="128"/>
    </row>
    <row r="92" spans="1:5" ht="15">
      <c r="A92" s="5" t="s">
        <v>473</v>
      </c>
      <c r="B92" s="6" t="s">
        <v>278</v>
      </c>
      <c r="C92" s="128">
        <v>77891</v>
      </c>
      <c r="D92" s="128">
        <v>81651</v>
      </c>
      <c r="E92" s="128">
        <v>75000</v>
      </c>
    </row>
    <row r="93" spans="1:5" ht="15">
      <c r="A93" s="5" t="s">
        <v>506</v>
      </c>
      <c r="B93" s="6" t="s">
        <v>293</v>
      </c>
      <c r="C93" s="128">
        <v>90530</v>
      </c>
      <c r="D93" s="128">
        <v>92887</v>
      </c>
      <c r="E93" s="128">
        <v>79000</v>
      </c>
    </row>
    <row r="94" spans="1:5" ht="15">
      <c r="A94" s="5" t="s">
        <v>478</v>
      </c>
      <c r="B94" s="6" t="s">
        <v>294</v>
      </c>
      <c r="C94" s="128">
        <v>5364</v>
      </c>
      <c r="D94" s="128">
        <v>3255</v>
      </c>
      <c r="E94" s="128"/>
    </row>
    <row r="95" spans="1:5" ht="15">
      <c r="A95" s="42" t="s">
        <v>507</v>
      </c>
      <c r="B95" s="55" t="s">
        <v>295</v>
      </c>
      <c r="C95" s="129">
        <f>SUM(C89:C94)</f>
        <v>173785</v>
      </c>
      <c r="D95" s="129">
        <f>SUM(D89:D94)</f>
        <v>177793</v>
      </c>
      <c r="E95" s="129">
        <f>SUM(E89:E94)</f>
        <v>154000</v>
      </c>
    </row>
    <row r="96" spans="1:5" ht="15">
      <c r="A96" s="13" t="s">
        <v>296</v>
      </c>
      <c r="B96" s="6" t="s">
        <v>297</v>
      </c>
      <c r="C96" s="128">
        <v>4350</v>
      </c>
      <c r="D96" s="128">
        <v>1046</v>
      </c>
      <c r="E96" s="128">
        <v>20000</v>
      </c>
    </row>
    <row r="97" spans="1:5" ht="15">
      <c r="A97" s="13" t="s">
        <v>479</v>
      </c>
      <c r="B97" s="6" t="s">
        <v>298</v>
      </c>
      <c r="C97" s="128"/>
      <c r="D97" s="128">
        <v>19754</v>
      </c>
      <c r="E97" s="128">
        <v>26800</v>
      </c>
    </row>
    <row r="98" spans="1:5" ht="15">
      <c r="A98" s="13" t="s">
        <v>480</v>
      </c>
      <c r="B98" s="6" t="s">
        <v>299</v>
      </c>
      <c r="C98" s="128"/>
      <c r="D98" s="128">
        <v>3890</v>
      </c>
      <c r="E98" s="128">
        <v>4000</v>
      </c>
    </row>
    <row r="99" spans="1:5" ht="15">
      <c r="A99" s="13" t="s">
        <v>481</v>
      </c>
      <c r="B99" s="6" t="s">
        <v>300</v>
      </c>
      <c r="C99" s="128">
        <v>13724</v>
      </c>
      <c r="D99" s="128">
        <v>3351</v>
      </c>
      <c r="E99" s="128">
        <v>1000</v>
      </c>
    </row>
    <row r="100" spans="1:5" ht="15">
      <c r="A100" s="13" t="s">
        <v>301</v>
      </c>
      <c r="B100" s="6" t="s">
        <v>302</v>
      </c>
      <c r="C100" s="128">
        <v>16912</v>
      </c>
      <c r="D100" s="128">
        <v>15726</v>
      </c>
      <c r="E100" s="128">
        <v>20000</v>
      </c>
    </row>
    <row r="101" spans="1:5" ht="15">
      <c r="A101" s="13" t="s">
        <v>303</v>
      </c>
      <c r="B101" s="6" t="s">
        <v>304</v>
      </c>
      <c r="C101" s="128">
        <v>5786</v>
      </c>
      <c r="D101" s="128">
        <v>6270</v>
      </c>
      <c r="E101" s="128">
        <v>11000</v>
      </c>
    </row>
    <row r="102" spans="1:5" ht="15">
      <c r="A102" s="13" t="s">
        <v>305</v>
      </c>
      <c r="B102" s="6" t="s">
        <v>306</v>
      </c>
      <c r="C102" s="128">
        <v>2881</v>
      </c>
      <c r="D102" s="128"/>
      <c r="E102" s="128"/>
    </row>
    <row r="103" spans="1:5" ht="15">
      <c r="A103" s="13" t="s">
        <v>482</v>
      </c>
      <c r="B103" s="6" t="s">
        <v>307</v>
      </c>
      <c r="C103" s="128">
        <v>2974</v>
      </c>
      <c r="D103" s="128">
        <v>177</v>
      </c>
      <c r="E103" s="128"/>
    </row>
    <row r="104" spans="1:5" ht="15">
      <c r="A104" s="13" t="s">
        <v>483</v>
      </c>
      <c r="B104" s="6" t="s">
        <v>308</v>
      </c>
      <c r="C104" s="128"/>
      <c r="D104" s="128"/>
      <c r="E104" s="128"/>
    </row>
    <row r="105" spans="1:5" ht="15">
      <c r="A105" s="13" t="s">
        <v>484</v>
      </c>
      <c r="B105" s="6" t="s">
        <v>309</v>
      </c>
      <c r="C105" s="128"/>
      <c r="D105" s="128">
        <v>1341</v>
      </c>
      <c r="E105" s="128">
        <v>1400</v>
      </c>
    </row>
    <row r="106" spans="1:5" ht="15">
      <c r="A106" s="54" t="s">
        <v>508</v>
      </c>
      <c r="B106" s="55" t="s">
        <v>310</v>
      </c>
      <c r="C106" s="129">
        <f>SUM(C96:C105)</f>
        <v>46627</v>
      </c>
      <c r="D106" s="129">
        <f>SUM(D96:D105)</f>
        <v>51555</v>
      </c>
      <c r="E106" s="129">
        <f>SUM(E96:E105)</f>
        <v>84200</v>
      </c>
    </row>
    <row r="107" spans="1:5" ht="15">
      <c r="A107" s="13" t="s">
        <v>319</v>
      </c>
      <c r="B107" s="6" t="s">
        <v>320</v>
      </c>
      <c r="C107" s="128"/>
      <c r="D107" s="128"/>
      <c r="E107" s="128"/>
    </row>
    <row r="108" spans="1:5" ht="15">
      <c r="A108" s="5" t="s">
        <v>488</v>
      </c>
      <c r="B108" s="6" t="s">
        <v>321</v>
      </c>
      <c r="C108" s="128"/>
      <c r="D108" s="128"/>
      <c r="E108" s="128"/>
    </row>
    <row r="109" spans="1:5" ht="15">
      <c r="A109" s="13" t="s">
        <v>489</v>
      </c>
      <c r="B109" s="6" t="s">
        <v>322</v>
      </c>
      <c r="C109" s="128">
        <v>27471</v>
      </c>
      <c r="D109" s="128">
        <v>17483</v>
      </c>
      <c r="E109" s="128">
        <v>29748</v>
      </c>
    </row>
    <row r="110" spans="1:5" ht="15">
      <c r="A110" s="42" t="s">
        <v>510</v>
      </c>
      <c r="B110" s="55" t="s">
        <v>323</v>
      </c>
      <c r="C110" s="129">
        <f>SUM(C107:C109)</f>
        <v>27471</v>
      </c>
      <c r="D110" s="129">
        <f>SUM(D107:D109)</f>
        <v>17483</v>
      </c>
      <c r="E110" s="129">
        <f>SUM(E107:E109)</f>
        <v>29748</v>
      </c>
    </row>
    <row r="111" spans="1:5" ht="15.75">
      <c r="A111" s="66" t="s">
        <v>579</v>
      </c>
      <c r="B111" s="71"/>
      <c r="C111" s="128"/>
      <c r="D111" s="128"/>
      <c r="E111" s="128"/>
    </row>
    <row r="112" spans="1:5" ht="15">
      <c r="A112" s="5" t="s">
        <v>265</v>
      </c>
      <c r="B112" s="6" t="s">
        <v>266</v>
      </c>
      <c r="C112" s="128">
        <v>100</v>
      </c>
      <c r="D112" s="128">
        <v>107279</v>
      </c>
      <c r="E112" s="128"/>
    </row>
    <row r="113" spans="1:5" ht="15">
      <c r="A113" s="5" t="s">
        <v>267</v>
      </c>
      <c r="B113" s="6" t="s">
        <v>268</v>
      </c>
      <c r="C113" s="128"/>
      <c r="D113" s="128"/>
      <c r="E113" s="128"/>
    </row>
    <row r="114" spans="1:5" ht="15">
      <c r="A114" s="5" t="s">
        <v>466</v>
      </c>
      <c r="B114" s="6" t="s">
        <v>269</v>
      </c>
      <c r="C114" s="128"/>
      <c r="D114" s="128"/>
      <c r="E114" s="128"/>
    </row>
    <row r="115" spans="1:5" ht="15">
      <c r="A115" s="5" t="s">
        <v>467</v>
      </c>
      <c r="B115" s="6" t="s">
        <v>270</v>
      </c>
      <c r="C115" s="128"/>
      <c r="D115" s="128"/>
      <c r="E115" s="128"/>
    </row>
    <row r="116" spans="1:5" ht="15">
      <c r="A116" s="5" t="s">
        <v>468</v>
      </c>
      <c r="B116" s="6" t="s">
        <v>271</v>
      </c>
      <c r="C116" s="128"/>
      <c r="D116" s="128"/>
      <c r="E116" s="128"/>
    </row>
    <row r="117" spans="1:5" ht="15">
      <c r="A117" s="42" t="s">
        <v>504</v>
      </c>
      <c r="B117" s="55" t="s">
        <v>272</v>
      </c>
      <c r="C117" s="129">
        <f>SUM(C112:C116)</f>
        <v>100</v>
      </c>
      <c r="D117" s="129">
        <f>SUM(D112:D116)</f>
        <v>107279</v>
      </c>
      <c r="E117" s="129">
        <f>SUM(E112:E116)</f>
        <v>0</v>
      </c>
    </row>
    <row r="118" spans="1:5" ht="15">
      <c r="A118" s="13" t="s">
        <v>485</v>
      </c>
      <c r="B118" s="6" t="s">
        <v>311</v>
      </c>
      <c r="C118" s="128"/>
      <c r="D118" s="128"/>
      <c r="E118" s="128"/>
    </row>
    <row r="119" spans="1:5" ht="15">
      <c r="A119" s="13" t="s">
        <v>486</v>
      </c>
      <c r="B119" s="6" t="s">
        <v>312</v>
      </c>
      <c r="C119" s="128">
        <v>249</v>
      </c>
      <c r="D119" s="128">
        <v>377</v>
      </c>
      <c r="E119" s="128"/>
    </row>
    <row r="120" spans="1:5" ht="15">
      <c r="A120" s="13" t="s">
        <v>313</v>
      </c>
      <c r="B120" s="6" t="s">
        <v>314</v>
      </c>
      <c r="C120" s="128"/>
      <c r="D120" s="128">
        <v>3</v>
      </c>
      <c r="E120" s="128"/>
    </row>
    <row r="121" spans="1:5" ht="15">
      <c r="A121" s="13" t="s">
        <v>487</v>
      </c>
      <c r="B121" s="6" t="s">
        <v>315</v>
      </c>
      <c r="C121" s="128">
        <v>1736</v>
      </c>
      <c r="D121" s="128"/>
      <c r="E121" s="128"/>
    </row>
    <row r="122" spans="1:5" ht="15">
      <c r="A122" s="13" t="s">
        <v>316</v>
      </c>
      <c r="B122" s="6" t="s">
        <v>317</v>
      </c>
      <c r="C122" s="128"/>
      <c r="D122" s="128"/>
      <c r="E122" s="128"/>
    </row>
    <row r="123" spans="1:5" ht="15">
      <c r="A123" s="42" t="s">
        <v>509</v>
      </c>
      <c r="B123" s="55" t="s">
        <v>318</v>
      </c>
      <c r="C123" s="129">
        <f>SUM(C118:C122)</f>
        <v>1985</v>
      </c>
      <c r="D123" s="129">
        <f>SUM(D118:D122)</f>
        <v>380</v>
      </c>
      <c r="E123" s="129">
        <f>SUM(E118:E122)</f>
        <v>0</v>
      </c>
    </row>
    <row r="124" spans="1:5" ht="15">
      <c r="A124" s="13" t="s">
        <v>324</v>
      </c>
      <c r="B124" s="6" t="s">
        <v>325</v>
      </c>
      <c r="C124" s="128"/>
      <c r="D124" s="128"/>
      <c r="E124" s="128"/>
    </row>
    <row r="125" spans="1:5" ht="15">
      <c r="A125" s="5" t="s">
        <v>490</v>
      </c>
      <c r="B125" s="6" t="s">
        <v>326</v>
      </c>
      <c r="C125" s="128"/>
      <c r="D125" s="128"/>
      <c r="E125" s="128"/>
    </row>
    <row r="126" spans="1:5" ht="15">
      <c r="A126" s="13" t="s">
        <v>491</v>
      </c>
      <c r="B126" s="6" t="s">
        <v>327</v>
      </c>
      <c r="C126" s="128">
        <v>100394</v>
      </c>
      <c r="D126" s="128">
        <v>223537</v>
      </c>
      <c r="E126" s="128">
        <v>427346</v>
      </c>
    </row>
    <row r="127" spans="1:5" ht="15">
      <c r="A127" s="42" t="s">
        <v>512</v>
      </c>
      <c r="B127" s="55" t="s">
        <v>328</v>
      </c>
      <c r="C127" s="129">
        <f>SUM(C124:C126)</f>
        <v>100394</v>
      </c>
      <c r="D127" s="129">
        <f>SUM(D124:D126)</f>
        <v>223537</v>
      </c>
      <c r="E127" s="129">
        <f>SUM(E124:E126)</f>
        <v>427346</v>
      </c>
    </row>
    <row r="128" spans="1:5" ht="15.75">
      <c r="A128" s="66" t="s">
        <v>578</v>
      </c>
      <c r="B128" s="71"/>
      <c r="C128" s="128"/>
      <c r="D128" s="128"/>
      <c r="E128" s="128"/>
    </row>
    <row r="129" spans="1:5" ht="15.75">
      <c r="A129" s="52" t="s">
        <v>511</v>
      </c>
      <c r="B129" s="38" t="s">
        <v>329</v>
      </c>
      <c r="C129" s="129">
        <f>C88+C95+C106+C110+C117+C123+C127</f>
        <v>705442</v>
      </c>
      <c r="D129" s="129">
        <f>D88+D95+D106+D110+D117+D123+D127</f>
        <v>884212</v>
      </c>
      <c r="E129" s="129">
        <f>E88+E95+E106+E110+E117+E123+E127</f>
        <v>1012144</v>
      </c>
    </row>
    <row r="130" spans="1:5" ht="15.75">
      <c r="A130" s="70" t="s">
        <v>631</v>
      </c>
      <c r="B130" s="69"/>
      <c r="C130" s="128"/>
      <c r="D130" s="128"/>
      <c r="E130" s="128"/>
    </row>
    <row r="131" spans="1:5" ht="15.75">
      <c r="A131" s="70" t="s">
        <v>632</v>
      </c>
      <c r="B131" s="69"/>
      <c r="C131" s="128"/>
      <c r="D131" s="128"/>
      <c r="E131" s="128"/>
    </row>
    <row r="132" spans="1:5" ht="15">
      <c r="A132" s="15" t="s">
        <v>513</v>
      </c>
      <c r="B132" s="7" t="s">
        <v>334</v>
      </c>
      <c r="C132" s="129"/>
      <c r="D132" s="129">
        <v>2662</v>
      </c>
      <c r="E132" s="129">
        <v>124338</v>
      </c>
    </row>
    <row r="133" spans="1:5" ht="15">
      <c r="A133" s="14" t="s">
        <v>514</v>
      </c>
      <c r="B133" s="7" t="s">
        <v>341</v>
      </c>
      <c r="C133" s="129"/>
      <c r="D133" s="129"/>
      <c r="E133" s="129"/>
    </row>
    <row r="134" spans="1:5" ht="15">
      <c r="A134" s="5" t="s">
        <v>629</v>
      </c>
      <c r="B134" s="5" t="s">
        <v>342</v>
      </c>
      <c r="C134" s="128">
        <v>138810</v>
      </c>
      <c r="D134" s="128">
        <v>124167</v>
      </c>
      <c r="E134" s="128"/>
    </row>
    <row r="135" spans="1:5" ht="15">
      <c r="A135" s="5" t="s">
        <v>630</v>
      </c>
      <c r="B135" s="5" t="s">
        <v>342</v>
      </c>
      <c r="C135" s="128"/>
      <c r="D135" s="128"/>
      <c r="E135" s="128">
        <v>30000</v>
      </c>
    </row>
    <row r="136" spans="1:5" ht="15">
      <c r="A136" s="5" t="s">
        <v>627</v>
      </c>
      <c r="B136" s="5" t="s">
        <v>343</v>
      </c>
      <c r="C136" s="128"/>
      <c r="D136" s="128"/>
      <c r="E136" s="128">
        <v>70000</v>
      </c>
    </row>
    <row r="137" spans="1:5" ht="15">
      <c r="A137" s="5" t="s">
        <v>628</v>
      </c>
      <c r="B137" s="5" t="s">
        <v>343</v>
      </c>
      <c r="C137" s="128"/>
      <c r="D137" s="128"/>
      <c r="E137" s="128"/>
    </row>
    <row r="138" spans="1:5" ht="15">
      <c r="A138" s="7" t="s">
        <v>515</v>
      </c>
      <c r="B138" s="7" t="s">
        <v>344</v>
      </c>
      <c r="C138" s="129">
        <f>SUM(C134:C137)</f>
        <v>138810</v>
      </c>
      <c r="D138" s="129">
        <f>SUM(D134:D137)</f>
        <v>124167</v>
      </c>
      <c r="E138" s="129">
        <f>SUM(E134:E137)</f>
        <v>100000</v>
      </c>
    </row>
    <row r="139" spans="1:5" ht="15">
      <c r="A139" s="40" t="s">
        <v>345</v>
      </c>
      <c r="B139" s="5" t="s">
        <v>346</v>
      </c>
      <c r="C139" s="128"/>
      <c r="D139" s="128">
        <v>10075</v>
      </c>
      <c r="E139" s="128"/>
    </row>
    <row r="140" spans="1:5" ht="15">
      <c r="A140" s="40" t="s">
        <v>347</v>
      </c>
      <c r="B140" s="5" t="s">
        <v>348</v>
      </c>
      <c r="C140" s="128"/>
      <c r="D140" s="128"/>
      <c r="E140" s="128"/>
    </row>
    <row r="141" spans="1:5" ht="15">
      <c r="A141" s="40" t="s">
        <v>349</v>
      </c>
      <c r="B141" s="5" t="s">
        <v>350</v>
      </c>
      <c r="C141" s="128"/>
      <c r="D141" s="128"/>
      <c r="E141" s="128"/>
    </row>
    <row r="142" spans="1:5" ht="15">
      <c r="A142" s="40" t="s">
        <v>351</v>
      </c>
      <c r="B142" s="5" t="s">
        <v>352</v>
      </c>
      <c r="C142" s="128"/>
      <c r="D142" s="128"/>
      <c r="E142" s="128"/>
    </row>
    <row r="143" spans="1:5" ht="15">
      <c r="A143" s="13" t="s">
        <v>497</v>
      </c>
      <c r="B143" s="5" t="s">
        <v>353</v>
      </c>
      <c r="C143" s="128"/>
      <c r="D143" s="128"/>
      <c r="E143" s="128"/>
    </row>
    <row r="144" spans="1:5" ht="15">
      <c r="A144" s="15" t="s">
        <v>516</v>
      </c>
      <c r="B144" s="7" t="s">
        <v>355</v>
      </c>
      <c r="C144" s="129">
        <f>SUM(C139:C143)</f>
        <v>0</v>
      </c>
      <c r="D144" s="129">
        <f>SUM(D139:D143)</f>
        <v>10075</v>
      </c>
      <c r="E144" s="129">
        <f>SUM(E139:E143)</f>
        <v>0</v>
      </c>
    </row>
    <row r="145" spans="1:5" ht="15">
      <c r="A145" s="13" t="s">
        <v>356</v>
      </c>
      <c r="B145" s="5" t="s">
        <v>357</v>
      </c>
      <c r="C145" s="128"/>
      <c r="D145" s="128"/>
      <c r="E145" s="128"/>
    </row>
    <row r="146" spans="1:5" ht="15">
      <c r="A146" s="13" t="s">
        <v>358</v>
      </c>
      <c r="B146" s="5" t="s">
        <v>359</v>
      </c>
      <c r="C146" s="128"/>
      <c r="D146" s="128"/>
      <c r="E146" s="128"/>
    </row>
    <row r="147" spans="1:5" ht="15">
      <c r="A147" s="40" t="s">
        <v>360</v>
      </c>
      <c r="B147" s="5" t="s">
        <v>361</v>
      </c>
      <c r="C147" s="128"/>
      <c r="D147" s="128"/>
      <c r="E147" s="128"/>
    </row>
    <row r="148" spans="1:5" ht="15">
      <c r="A148" s="40" t="s">
        <v>498</v>
      </c>
      <c r="B148" s="5" t="s">
        <v>362</v>
      </c>
      <c r="C148" s="128"/>
      <c r="D148" s="128"/>
      <c r="E148" s="128"/>
    </row>
    <row r="149" spans="1:5" ht="15">
      <c r="A149" s="14" t="s">
        <v>517</v>
      </c>
      <c r="B149" s="7" t="s">
        <v>363</v>
      </c>
      <c r="C149" s="129">
        <f>SUM(C145:C148)</f>
        <v>0</v>
      </c>
      <c r="D149" s="129">
        <f>SUM(D145:D148)</f>
        <v>0</v>
      </c>
      <c r="E149" s="129">
        <f>SUM(E145:E148)</f>
        <v>0</v>
      </c>
    </row>
    <row r="150" spans="1:5" ht="15">
      <c r="A150" s="15" t="s">
        <v>364</v>
      </c>
      <c r="B150" s="7" t="s">
        <v>365</v>
      </c>
      <c r="C150" s="129"/>
      <c r="D150" s="129"/>
      <c r="E150" s="129"/>
    </row>
    <row r="151" spans="1:5" ht="15.75">
      <c r="A151" s="43" t="s">
        <v>518</v>
      </c>
      <c r="B151" s="44" t="s">
        <v>366</v>
      </c>
      <c r="C151" s="129">
        <f>C132+C133+C138+C144+C149+C150</f>
        <v>138810</v>
      </c>
      <c r="D151" s="129">
        <f>D132+D133+D138+D144+D149+D150</f>
        <v>136904</v>
      </c>
      <c r="E151" s="129">
        <f>E132+E133+E138+E144+E149+E150</f>
        <v>224338</v>
      </c>
    </row>
    <row r="152" spans="1:5" ht="15.75">
      <c r="A152" s="48" t="s">
        <v>500</v>
      </c>
      <c r="B152" s="49"/>
      <c r="C152" s="129">
        <f>C129+C151</f>
        <v>844252</v>
      </c>
      <c r="D152" s="129">
        <f>D129+D151</f>
        <v>1021116</v>
      </c>
      <c r="E152" s="129">
        <f>E129+E151</f>
        <v>1236482</v>
      </c>
    </row>
    <row r="153" spans="3:5" ht="15">
      <c r="C153" s="143"/>
      <c r="D153" s="143"/>
      <c r="E153" s="143"/>
    </row>
  </sheetData>
  <sheetProtection/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63" r:id="rId1"/>
  <headerFooter>
    <oddHeader>&amp;R&amp;"-,Félkövér"20. számú melléklet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6"/>
  <sheetViews>
    <sheetView zoomScalePageLayoutView="0" workbookViewId="0" topLeftCell="A67">
      <selection activeCell="F6" sqref="F6:F96"/>
    </sheetView>
  </sheetViews>
  <sheetFormatPr defaultColWidth="9.140625" defaultRowHeight="15"/>
  <cols>
    <col min="1" max="1" width="92.57421875" style="0" customWidth="1"/>
    <col min="3" max="3" width="13.00390625" style="0" customWidth="1"/>
    <col min="4" max="4" width="14.140625" style="0" customWidth="1"/>
    <col min="5" max="6" width="14.00390625" style="0" customWidth="1"/>
  </cols>
  <sheetData>
    <row r="1" spans="1:6" ht="24" customHeight="1">
      <c r="A1" s="191" t="s">
        <v>709</v>
      </c>
      <c r="B1" s="195"/>
      <c r="C1" s="195"/>
      <c r="D1" s="195"/>
      <c r="E1" s="195"/>
      <c r="F1" s="193"/>
    </row>
    <row r="2" spans="1:8" ht="24" customHeight="1">
      <c r="A2" s="194" t="s">
        <v>547</v>
      </c>
      <c r="B2" s="192"/>
      <c r="C2" s="192"/>
      <c r="D2" s="192"/>
      <c r="E2" s="192"/>
      <c r="F2" s="193"/>
      <c r="H2" s="98"/>
    </row>
    <row r="3" ht="18">
      <c r="A3" s="53"/>
    </row>
    <row r="4" ht="15">
      <c r="A4" s="4" t="s">
        <v>653</v>
      </c>
    </row>
    <row r="5" spans="1:6" ht="45">
      <c r="A5" s="2" t="s">
        <v>64</v>
      </c>
      <c r="B5" s="3" t="s">
        <v>24</v>
      </c>
      <c r="C5" s="68" t="s">
        <v>580</v>
      </c>
      <c r="D5" s="68" t="s">
        <v>581</v>
      </c>
      <c r="E5" s="68" t="s">
        <v>582</v>
      </c>
      <c r="F5" s="117" t="s">
        <v>8</v>
      </c>
    </row>
    <row r="6" spans="1:6" ht="15" customHeight="1">
      <c r="A6" s="34" t="s">
        <v>244</v>
      </c>
      <c r="B6" s="6" t="s">
        <v>245</v>
      </c>
      <c r="C6" s="126">
        <v>267243</v>
      </c>
      <c r="D6" s="126"/>
      <c r="E6" s="126"/>
      <c r="F6" s="126">
        <f>C6+D6+E6</f>
        <v>267243</v>
      </c>
    </row>
    <row r="7" spans="1:6" ht="15" customHeight="1">
      <c r="A7" s="5" t="s">
        <v>246</v>
      </c>
      <c r="B7" s="6" t="s">
        <v>247</v>
      </c>
      <c r="C7" s="126"/>
      <c r="D7" s="126"/>
      <c r="E7" s="126"/>
      <c r="F7" s="126">
        <f aca="true" t="shared" si="0" ref="F7:F70">C7+D7+E7</f>
        <v>0</v>
      </c>
    </row>
    <row r="8" spans="1:6" ht="15" customHeight="1">
      <c r="A8" s="5" t="s">
        <v>248</v>
      </c>
      <c r="B8" s="6" t="s">
        <v>249</v>
      </c>
      <c r="C8" s="126">
        <v>18475</v>
      </c>
      <c r="D8" s="126"/>
      <c r="E8" s="126"/>
      <c r="F8" s="126">
        <f t="shared" si="0"/>
        <v>18475</v>
      </c>
    </row>
    <row r="9" spans="1:6" ht="15" customHeight="1">
      <c r="A9" s="5" t="s">
        <v>250</v>
      </c>
      <c r="B9" s="6" t="s">
        <v>251</v>
      </c>
      <c r="C9" s="126">
        <v>6506</v>
      </c>
      <c r="D9" s="126"/>
      <c r="E9" s="126"/>
      <c r="F9" s="126">
        <f t="shared" si="0"/>
        <v>6506</v>
      </c>
    </row>
    <row r="10" spans="1:6" ht="15" customHeight="1">
      <c r="A10" s="5" t="s">
        <v>252</v>
      </c>
      <c r="B10" s="6" t="s">
        <v>253</v>
      </c>
      <c r="C10" s="126"/>
      <c r="D10" s="126"/>
      <c r="E10" s="126"/>
      <c r="F10" s="126">
        <f t="shared" si="0"/>
        <v>0</v>
      </c>
    </row>
    <row r="11" spans="1:6" ht="15" customHeight="1">
      <c r="A11" s="5" t="s">
        <v>254</v>
      </c>
      <c r="B11" s="6" t="s">
        <v>255</v>
      </c>
      <c r="C11" s="126">
        <v>2126</v>
      </c>
      <c r="D11" s="126"/>
      <c r="E11" s="126"/>
      <c r="F11" s="126">
        <f t="shared" si="0"/>
        <v>2126</v>
      </c>
    </row>
    <row r="12" spans="1:6" ht="15" customHeight="1">
      <c r="A12" s="7" t="s">
        <v>502</v>
      </c>
      <c r="B12" s="8" t="s">
        <v>256</v>
      </c>
      <c r="C12" s="127">
        <f>SUM(C6:C11)</f>
        <v>294350</v>
      </c>
      <c r="D12" s="127">
        <f>SUM(D6:D11)</f>
        <v>0</v>
      </c>
      <c r="E12" s="127">
        <f>SUM(E6:E11)</f>
        <v>0</v>
      </c>
      <c r="F12" s="127">
        <f t="shared" si="0"/>
        <v>294350</v>
      </c>
    </row>
    <row r="13" spans="1:6" ht="15" customHeight="1">
      <c r="A13" s="5" t="s">
        <v>257</v>
      </c>
      <c r="B13" s="6" t="s">
        <v>258</v>
      </c>
      <c r="C13" s="126"/>
      <c r="D13" s="126"/>
      <c r="E13" s="126"/>
      <c r="F13" s="126">
        <f t="shared" si="0"/>
        <v>0</v>
      </c>
    </row>
    <row r="14" spans="1:6" ht="15" customHeight="1">
      <c r="A14" s="5" t="s">
        <v>259</v>
      </c>
      <c r="B14" s="6" t="s">
        <v>260</v>
      </c>
      <c r="C14" s="126"/>
      <c r="D14" s="126"/>
      <c r="E14" s="126"/>
      <c r="F14" s="126">
        <f t="shared" si="0"/>
        <v>0</v>
      </c>
    </row>
    <row r="15" spans="1:6" ht="15" customHeight="1">
      <c r="A15" s="5" t="s">
        <v>463</v>
      </c>
      <c r="B15" s="6" t="s">
        <v>261</v>
      </c>
      <c r="C15" s="126"/>
      <c r="D15" s="126"/>
      <c r="E15" s="126"/>
      <c r="F15" s="126">
        <f t="shared" si="0"/>
        <v>0</v>
      </c>
    </row>
    <row r="16" spans="1:6" ht="15" customHeight="1">
      <c r="A16" s="5" t="s">
        <v>464</v>
      </c>
      <c r="B16" s="6" t="s">
        <v>262</v>
      </c>
      <c r="C16" s="126"/>
      <c r="D16" s="126"/>
      <c r="E16" s="126"/>
      <c r="F16" s="126">
        <f t="shared" si="0"/>
        <v>0</v>
      </c>
    </row>
    <row r="17" spans="1:6" ht="15" customHeight="1">
      <c r="A17" s="5" t="s">
        <v>465</v>
      </c>
      <c r="B17" s="6" t="s">
        <v>263</v>
      </c>
      <c r="C17" s="126">
        <v>22500</v>
      </c>
      <c r="D17" s="126"/>
      <c r="E17" s="126"/>
      <c r="F17" s="126">
        <f t="shared" si="0"/>
        <v>22500</v>
      </c>
    </row>
    <row r="18" spans="1:6" ht="15" customHeight="1">
      <c r="A18" s="42" t="s">
        <v>503</v>
      </c>
      <c r="B18" s="55" t="s">
        <v>264</v>
      </c>
      <c r="C18" s="127">
        <f>C12+C13+C14+C15+C16+C17</f>
        <v>316850</v>
      </c>
      <c r="D18" s="127">
        <f>D12+D13+D14+D15+D16+D17</f>
        <v>0</v>
      </c>
      <c r="E18" s="127">
        <f>E12+E13+E14+E15+E16+E17</f>
        <v>0</v>
      </c>
      <c r="F18" s="127">
        <f t="shared" si="0"/>
        <v>316850</v>
      </c>
    </row>
    <row r="19" spans="1:6" ht="15" customHeight="1">
      <c r="A19" s="5" t="s">
        <v>469</v>
      </c>
      <c r="B19" s="6" t="s">
        <v>273</v>
      </c>
      <c r="C19" s="126"/>
      <c r="D19" s="126"/>
      <c r="E19" s="126"/>
      <c r="F19" s="126">
        <f t="shared" si="0"/>
        <v>0</v>
      </c>
    </row>
    <row r="20" spans="1:6" ht="15" customHeight="1">
      <c r="A20" s="5" t="s">
        <v>470</v>
      </c>
      <c r="B20" s="6" t="s">
        <v>274</v>
      </c>
      <c r="C20" s="126"/>
      <c r="D20" s="126"/>
      <c r="E20" s="126"/>
      <c r="F20" s="126">
        <f t="shared" si="0"/>
        <v>0</v>
      </c>
    </row>
    <row r="21" spans="1:6" ht="15" customHeight="1">
      <c r="A21" s="7" t="s">
        <v>505</v>
      </c>
      <c r="B21" s="8" t="s">
        <v>275</v>
      </c>
      <c r="C21" s="127">
        <f>C19+C20</f>
        <v>0</v>
      </c>
      <c r="D21" s="127">
        <f>D19+D20</f>
        <v>0</v>
      </c>
      <c r="E21" s="127">
        <f>E19+E20</f>
        <v>0</v>
      </c>
      <c r="F21" s="127">
        <f t="shared" si="0"/>
        <v>0</v>
      </c>
    </row>
    <row r="22" spans="1:6" ht="15" customHeight="1">
      <c r="A22" s="5" t="s">
        <v>471</v>
      </c>
      <c r="B22" s="6" t="s">
        <v>276</v>
      </c>
      <c r="C22" s="126"/>
      <c r="D22" s="126"/>
      <c r="E22" s="126"/>
      <c r="F22" s="126">
        <f t="shared" si="0"/>
        <v>0</v>
      </c>
    </row>
    <row r="23" spans="1:6" ht="15" customHeight="1">
      <c r="A23" s="5" t="s">
        <v>472</v>
      </c>
      <c r="B23" s="6" t="s">
        <v>277</v>
      </c>
      <c r="C23" s="126"/>
      <c r="D23" s="126"/>
      <c r="E23" s="126"/>
      <c r="F23" s="126">
        <f t="shared" si="0"/>
        <v>0</v>
      </c>
    </row>
    <row r="24" spans="1:6" ht="15" customHeight="1">
      <c r="A24" s="5" t="s">
        <v>473</v>
      </c>
      <c r="B24" s="6" t="s">
        <v>278</v>
      </c>
      <c r="C24" s="126">
        <v>75000</v>
      </c>
      <c r="D24" s="126"/>
      <c r="E24" s="126"/>
      <c r="F24" s="126">
        <f t="shared" si="0"/>
        <v>75000</v>
      </c>
    </row>
    <row r="25" spans="1:6" ht="15" customHeight="1">
      <c r="A25" s="5" t="s">
        <v>474</v>
      </c>
      <c r="B25" s="6" t="s">
        <v>279</v>
      </c>
      <c r="C25" s="126">
        <v>60000</v>
      </c>
      <c r="D25" s="126"/>
      <c r="E25" s="126"/>
      <c r="F25" s="126">
        <f t="shared" si="0"/>
        <v>60000</v>
      </c>
    </row>
    <row r="26" spans="1:6" ht="15" customHeight="1">
      <c r="A26" s="5" t="s">
        <v>475</v>
      </c>
      <c r="B26" s="6" t="s">
        <v>282</v>
      </c>
      <c r="C26" s="126"/>
      <c r="D26" s="126"/>
      <c r="E26" s="126"/>
      <c r="F26" s="126">
        <f t="shared" si="0"/>
        <v>0</v>
      </c>
    </row>
    <row r="27" spans="1:6" ht="15" customHeight="1">
      <c r="A27" s="5" t="s">
        <v>283</v>
      </c>
      <c r="B27" s="6" t="s">
        <v>284</v>
      </c>
      <c r="C27" s="126"/>
      <c r="D27" s="126"/>
      <c r="E27" s="126"/>
      <c r="F27" s="126">
        <f t="shared" si="0"/>
        <v>0</v>
      </c>
    </row>
    <row r="28" spans="1:6" ht="15" customHeight="1">
      <c r="A28" s="5" t="s">
        <v>476</v>
      </c>
      <c r="B28" s="6" t="s">
        <v>285</v>
      </c>
      <c r="C28" s="126">
        <v>18000</v>
      </c>
      <c r="D28" s="126"/>
      <c r="E28" s="126"/>
      <c r="F28" s="126">
        <f t="shared" si="0"/>
        <v>18000</v>
      </c>
    </row>
    <row r="29" spans="1:6" ht="15" customHeight="1">
      <c r="A29" s="5" t="s">
        <v>477</v>
      </c>
      <c r="B29" s="6" t="s">
        <v>290</v>
      </c>
      <c r="C29" s="126">
        <v>1000</v>
      </c>
      <c r="D29" s="126"/>
      <c r="E29" s="126"/>
      <c r="F29" s="126">
        <f t="shared" si="0"/>
        <v>1000</v>
      </c>
    </row>
    <row r="30" spans="1:6" ht="15" customHeight="1">
      <c r="A30" s="7" t="s">
        <v>506</v>
      </c>
      <c r="B30" s="8" t="s">
        <v>293</v>
      </c>
      <c r="C30" s="127">
        <f>SUM(C25:C29)</f>
        <v>79000</v>
      </c>
      <c r="D30" s="127">
        <f>SUM(D22:D29)</f>
        <v>0</v>
      </c>
      <c r="E30" s="127">
        <f>SUM(E22:E29)</f>
        <v>0</v>
      </c>
      <c r="F30" s="127">
        <f t="shared" si="0"/>
        <v>79000</v>
      </c>
    </row>
    <row r="31" spans="1:6" ht="15" customHeight="1">
      <c r="A31" s="5" t="s">
        <v>478</v>
      </c>
      <c r="B31" s="6" t="s">
        <v>294</v>
      </c>
      <c r="C31" s="126"/>
      <c r="D31" s="126"/>
      <c r="E31" s="126"/>
      <c r="F31" s="126">
        <f t="shared" si="0"/>
        <v>0</v>
      </c>
    </row>
    <row r="32" spans="1:6" ht="15" customHeight="1">
      <c r="A32" s="42" t="s">
        <v>507</v>
      </c>
      <c r="B32" s="55" t="s">
        <v>295</v>
      </c>
      <c r="C32" s="127">
        <f>C24+C30</f>
        <v>154000</v>
      </c>
      <c r="D32" s="127">
        <f>D21+D30</f>
        <v>0</v>
      </c>
      <c r="E32" s="127">
        <f>E21+E30</f>
        <v>0</v>
      </c>
      <c r="F32" s="127">
        <f t="shared" si="0"/>
        <v>154000</v>
      </c>
    </row>
    <row r="33" spans="1:6" ht="15" customHeight="1">
      <c r="A33" s="13" t="s">
        <v>296</v>
      </c>
      <c r="B33" s="6" t="s">
        <v>297</v>
      </c>
      <c r="C33" s="126">
        <v>20000</v>
      </c>
      <c r="D33" s="126"/>
      <c r="E33" s="126"/>
      <c r="F33" s="126">
        <f t="shared" si="0"/>
        <v>20000</v>
      </c>
    </row>
    <row r="34" spans="1:6" ht="15" customHeight="1">
      <c r="A34" s="13" t="s">
        <v>479</v>
      </c>
      <c r="B34" s="6" t="s">
        <v>298</v>
      </c>
      <c r="C34" s="126">
        <v>26800</v>
      </c>
      <c r="D34" s="126"/>
      <c r="E34" s="126"/>
      <c r="F34" s="126">
        <f t="shared" si="0"/>
        <v>26800</v>
      </c>
    </row>
    <row r="35" spans="1:6" ht="15" customHeight="1">
      <c r="A35" s="13" t="s">
        <v>480</v>
      </c>
      <c r="B35" s="6" t="s">
        <v>299</v>
      </c>
      <c r="C35" s="126">
        <v>4000</v>
      </c>
      <c r="D35" s="126"/>
      <c r="E35" s="126"/>
      <c r="F35" s="126">
        <f t="shared" si="0"/>
        <v>4000</v>
      </c>
    </row>
    <row r="36" spans="1:6" ht="15" customHeight="1">
      <c r="A36" s="13" t="s">
        <v>481</v>
      </c>
      <c r="B36" s="6" t="s">
        <v>300</v>
      </c>
      <c r="C36" s="126"/>
      <c r="D36" s="126">
        <v>1000</v>
      </c>
      <c r="E36" s="126"/>
      <c r="F36" s="126">
        <f t="shared" si="0"/>
        <v>1000</v>
      </c>
    </row>
    <row r="37" spans="1:6" ht="15" customHeight="1">
      <c r="A37" s="13" t="s">
        <v>301</v>
      </c>
      <c r="B37" s="6" t="s">
        <v>302</v>
      </c>
      <c r="C37" s="126">
        <v>20000</v>
      </c>
      <c r="D37" s="126"/>
      <c r="E37" s="126"/>
      <c r="F37" s="126">
        <f t="shared" si="0"/>
        <v>20000</v>
      </c>
    </row>
    <row r="38" spans="1:6" ht="15" customHeight="1">
      <c r="A38" s="13" t="s">
        <v>303</v>
      </c>
      <c r="B38" s="6" t="s">
        <v>304</v>
      </c>
      <c r="C38" s="126">
        <v>11000</v>
      </c>
      <c r="D38" s="126"/>
      <c r="E38" s="126"/>
      <c r="F38" s="126">
        <f t="shared" si="0"/>
        <v>11000</v>
      </c>
    </row>
    <row r="39" spans="1:6" ht="15" customHeight="1">
      <c r="A39" s="13" t="s">
        <v>305</v>
      </c>
      <c r="B39" s="6" t="s">
        <v>306</v>
      </c>
      <c r="C39" s="126"/>
      <c r="D39" s="126"/>
      <c r="E39" s="126"/>
      <c r="F39" s="126">
        <f t="shared" si="0"/>
        <v>0</v>
      </c>
    </row>
    <row r="40" spans="1:6" ht="15" customHeight="1">
      <c r="A40" s="13" t="s">
        <v>482</v>
      </c>
      <c r="B40" s="6" t="s">
        <v>307</v>
      </c>
      <c r="C40" s="126"/>
      <c r="D40" s="126"/>
      <c r="E40" s="126"/>
      <c r="F40" s="126">
        <f t="shared" si="0"/>
        <v>0</v>
      </c>
    </row>
    <row r="41" spans="1:6" ht="15" customHeight="1">
      <c r="A41" s="13" t="s">
        <v>483</v>
      </c>
      <c r="B41" s="6" t="s">
        <v>308</v>
      </c>
      <c r="C41" s="126"/>
      <c r="D41" s="126"/>
      <c r="E41" s="126"/>
      <c r="F41" s="126">
        <f t="shared" si="0"/>
        <v>0</v>
      </c>
    </row>
    <row r="42" spans="1:6" ht="15" customHeight="1">
      <c r="A42" s="13" t="s">
        <v>484</v>
      </c>
      <c r="B42" s="6" t="s">
        <v>309</v>
      </c>
      <c r="C42" s="126">
        <v>1400</v>
      </c>
      <c r="D42" s="126"/>
      <c r="E42" s="126"/>
      <c r="F42" s="126">
        <f t="shared" si="0"/>
        <v>1400</v>
      </c>
    </row>
    <row r="43" spans="1:6" ht="15" customHeight="1">
      <c r="A43" s="54" t="s">
        <v>508</v>
      </c>
      <c r="B43" s="55" t="s">
        <v>310</v>
      </c>
      <c r="C43" s="127">
        <f>SUM(C33:C42)</f>
        <v>83200</v>
      </c>
      <c r="D43" s="127">
        <f>SUM(D33:D42)</f>
        <v>1000</v>
      </c>
      <c r="E43" s="127">
        <f>SUM(E33:E42)</f>
        <v>0</v>
      </c>
      <c r="F43" s="127">
        <f t="shared" si="0"/>
        <v>84200</v>
      </c>
    </row>
    <row r="44" spans="1:6" ht="15" customHeight="1">
      <c r="A44" s="13" t="s">
        <v>319</v>
      </c>
      <c r="B44" s="6" t="s">
        <v>320</v>
      </c>
      <c r="C44" s="126"/>
      <c r="D44" s="126"/>
      <c r="E44" s="126"/>
      <c r="F44" s="126">
        <f t="shared" si="0"/>
        <v>0</v>
      </c>
    </row>
    <row r="45" spans="1:6" ht="15" customHeight="1">
      <c r="A45" s="5" t="s">
        <v>488</v>
      </c>
      <c r="B45" s="6" t="s">
        <v>321</v>
      </c>
      <c r="C45" s="126"/>
      <c r="D45" s="126"/>
      <c r="E45" s="126"/>
      <c r="F45" s="126">
        <f t="shared" si="0"/>
        <v>0</v>
      </c>
    </row>
    <row r="46" spans="1:6" ht="15" customHeight="1">
      <c r="A46" s="13" t="s">
        <v>489</v>
      </c>
      <c r="B46" s="6" t="s">
        <v>322</v>
      </c>
      <c r="C46" s="126">
        <v>29748</v>
      </c>
      <c r="D46" s="126"/>
      <c r="E46" s="126"/>
      <c r="F46" s="126">
        <f t="shared" si="0"/>
        <v>29748</v>
      </c>
    </row>
    <row r="47" spans="1:6" ht="15" customHeight="1">
      <c r="A47" s="42" t="s">
        <v>510</v>
      </c>
      <c r="B47" s="55" t="s">
        <v>323</v>
      </c>
      <c r="C47" s="127">
        <f>SUM(C44:C46)</f>
        <v>29748</v>
      </c>
      <c r="D47" s="127">
        <f>SUM(D44:D46)</f>
        <v>0</v>
      </c>
      <c r="E47" s="127">
        <f>SUM(E44:E46)</f>
        <v>0</v>
      </c>
      <c r="F47" s="127">
        <f t="shared" si="0"/>
        <v>29748</v>
      </c>
    </row>
    <row r="48" spans="1:6" ht="15" customHeight="1">
      <c r="A48" s="66" t="s">
        <v>579</v>
      </c>
      <c r="B48" s="71"/>
      <c r="C48" s="126"/>
      <c r="D48" s="126"/>
      <c r="E48" s="126"/>
      <c r="F48" s="126">
        <f t="shared" si="0"/>
        <v>0</v>
      </c>
    </row>
    <row r="49" spans="1:6" ht="15" customHeight="1">
      <c r="A49" s="5" t="s">
        <v>265</v>
      </c>
      <c r="B49" s="6" t="s">
        <v>266</v>
      </c>
      <c r="C49" s="126"/>
      <c r="D49" s="126"/>
      <c r="E49" s="126"/>
      <c r="F49" s="126">
        <f t="shared" si="0"/>
        <v>0</v>
      </c>
    </row>
    <row r="50" spans="1:6" ht="15" customHeight="1">
      <c r="A50" s="5" t="s">
        <v>267</v>
      </c>
      <c r="B50" s="6" t="s">
        <v>268</v>
      </c>
      <c r="C50" s="126"/>
      <c r="D50" s="126"/>
      <c r="E50" s="126"/>
      <c r="F50" s="126">
        <f t="shared" si="0"/>
        <v>0</v>
      </c>
    </row>
    <row r="51" spans="1:6" ht="15" customHeight="1">
      <c r="A51" s="5" t="s">
        <v>466</v>
      </c>
      <c r="B51" s="6" t="s">
        <v>269</v>
      </c>
      <c r="C51" s="126"/>
      <c r="D51" s="126"/>
      <c r="E51" s="126"/>
      <c r="F51" s="126">
        <f t="shared" si="0"/>
        <v>0</v>
      </c>
    </row>
    <row r="52" spans="1:6" ht="15" customHeight="1">
      <c r="A52" s="5" t="s">
        <v>467</v>
      </c>
      <c r="B52" s="6" t="s">
        <v>270</v>
      </c>
      <c r="C52" s="126"/>
      <c r="D52" s="126"/>
      <c r="E52" s="126"/>
      <c r="F52" s="126">
        <f t="shared" si="0"/>
        <v>0</v>
      </c>
    </row>
    <row r="53" spans="1:6" ht="15" customHeight="1">
      <c r="A53" s="5" t="s">
        <v>468</v>
      </c>
      <c r="B53" s="6" t="s">
        <v>271</v>
      </c>
      <c r="C53" s="126"/>
      <c r="D53" s="126"/>
      <c r="E53" s="126"/>
      <c r="F53" s="126">
        <f t="shared" si="0"/>
        <v>0</v>
      </c>
    </row>
    <row r="54" spans="1:6" ht="15" customHeight="1">
      <c r="A54" s="42" t="s">
        <v>504</v>
      </c>
      <c r="B54" s="55" t="s">
        <v>272</v>
      </c>
      <c r="C54" s="127">
        <f>C49+C50+C51+C52+C53</f>
        <v>0</v>
      </c>
      <c r="D54" s="127">
        <f>D49+D50+D51+D52+D53</f>
        <v>0</v>
      </c>
      <c r="E54" s="127">
        <f>E49+E50+E51+E52+E53</f>
        <v>0</v>
      </c>
      <c r="F54" s="127">
        <f t="shared" si="0"/>
        <v>0</v>
      </c>
    </row>
    <row r="55" spans="1:6" ht="15" customHeight="1">
      <c r="A55" s="13" t="s">
        <v>485</v>
      </c>
      <c r="B55" s="6" t="s">
        <v>311</v>
      </c>
      <c r="C55" s="126"/>
      <c r="D55" s="126"/>
      <c r="E55" s="126"/>
      <c r="F55" s="126">
        <f t="shared" si="0"/>
        <v>0</v>
      </c>
    </row>
    <row r="56" spans="1:6" ht="15" customHeight="1">
      <c r="A56" s="13" t="s">
        <v>486</v>
      </c>
      <c r="B56" s="6" t="s">
        <v>312</v>
      </c>
      <c r="C56" s="126"/>
      <c r="D56" s="126"/>
      <c r="E56" s="126"/>
      <c r="F56" s="126">
        <f t="shared" si="0"/>
        <v>0</v>
      </c>
    </row>
    <row r="57" spans="1:6" ht="15" customHeight="1">
      <c r="A57" s="13" t="s">
        <v>313</v>
      </c>
      <c r="B57" s="6" t="s">
        <v>314</v>
      </c>
      <c r="C57" s="126"/>
      <c r="D57" s="126"/>
      <c r="E57" s="126"/>
      <c r="F57" s="126">
        <f t="shared" si="0"/>
        <v>0</v>
      </c>
    </row>
    <row r="58" spans="1:6" ht="15" customHeight="1">
      <c r="A58" s="13" t="s">
        <v>487</v>
      </c>
      <c r="B58" s="6" t="s">
        <v>315</v>
      </c>
      <c r="C58" s="126"/>
      <c r="D58" s="126"/>
      <c r="E58" s="126"/>
      <c r="F58" s="126">
        <f t="shared" si="0"/>
        <v>0</v>
      </c>
    </row>
    <row r="59" spans="1:6" ht="15" customHeight="1">
      <c r="A59" s="13" t="s">
        <v>316</v>
      </c>
      <c r="B59" s="6" t="s">
        <v>317</v>
      </c>
      <c r="C59" s="126"/>
      <c r="D59" s="126"/>
      <c r="E59" s="126"/>
      <c r="F59" s="126">
        <f t="shared" si="0"/>
        <v>0</v>
      </c>
    </row>
    <row r="60" spans="1:6" ht="15" customHeight="1">
      <c r="A60" s="42" t="s">
        <v>509</v>
      </c>
      <c r="B60" s="55" t="s">
        <v>318</v>
      </c>
      <c r="C60" s="127">
        <f>SUM(C55:C59)</f>
        <v>0</v>
      </c>
      <c r="D60" s="127">
        <f>SUM(D55:D59)</f>
        <v>0</v>
      </c>
      <c r="E60" s="127">
        <f>SUM(E55:E59)</f>
        <v>0</v>
      </c>
      <c r="F60" s="127">
        <f t="shared" si="0"/>
        <v>0</v>
      </c>
    </row>
    <row r="61" spans="1:6" ht="15" customHeight="1">
      <c r="A61" s="13" t="s">
        <v>324</v>
      </c>
      <c r="B61" s="6" t="s">
        <v>325</v>
      </c>
      <c r="C61" s="126"/>
      <c r="D61" s="126"/>
      <c r="E61" s="126"/>
      <c r="F61" s="126">
        <f t="shared" si="0"/>
        <v>0</v>
      </c>
    </row>
    <row r="62" spans="1:6" ht="15" customHeight="1">
      <c r="A62" s="5" t="s">
        <v>490</v>
      </c>
      <c r="B62" s="6" t="s">
        <v>326</v>
      </c>
      <c r="C62" s="126"/>
      <c r="D62" s="126"/>
      <c r="E62" s="126"/>
      <c r="F62" s="126">
        <f t="shared" si="0"/>
        <v>0</v>
      </c>
    </row>
    <row r="63" spans="1:6" ht="15" customHeight="1">
      <c r="A63" s="13" t="s">
        <v>491</v>
      </c>
      <c r="B63" s="6" t="s">
        <v>327</v>
      </c>
      <c r="C63" s="126"/>
      <c r="D63" s="126">
        <v>427346</v>
      </c>
      <c r="E63" s="126"/>
      <c r="F63" s="126">
        <f t="shared" si="0"/>
        <v>427346</v>
      </c>
    </row>
    <row r="64" spans="1:6" ht="15" customHeight="1">
      <c r="A64" s="42" t="s">
        <v>512</v>
      </c>
      <c r="B64" s="55" t="s">
        <v>328</v>
      </c>
      <c r="C64" s="127">
        <f>SUM(C61:C63)</f>
        <v>0</v>
      </c>
      <c r="D64" s="127">
        <f>SUM(D61:D63)</f>
        <v>427346</v>
      </c>
      <c r="E64" s="127">
        <f>SUM(E61:E63)</f>
        <v>0</v>
      </c>
      <c r="F64" s="127">
        <f t="shared" si="0"/>
        <v>427346</v>
      </c>
    </row>
    <row r="65" spans="1:6" ht="15" customHeight="1">
      <c r="A65" s="66" t="s">
        <v>578</v>
      </c>
      <c r="B65" s="71"/>
      <c r="C65" s="126"/>
      <c r="D65" s="126"/>
      <c r="E65" s="126"/>
      <c r="F65" s="126">
        <f t="shared" si="0"/>
        <v>0</v>
      </c>
    </row>
    <row r="66" spans="1:6" ht="15.75">
      <c r="A66" s="52" t="s">
        <v>511</v>
      </c>
      <c r="B66" s="38" t="s">
        <v>329</v>
      </c>
      <c r="C66" s="127">
        <f>C18+C32+C43+C47+C54+C60+C64</f>
        <v>583798</v>
      </c>
      <c r="D66" s="127">
        <f>D18+D32+D43+D47+D54+D60+D64</f>
        <v>428346</v>
      </c>
      <c r="E66" s="127">
        <f>E18+E32+E43+E47+E54+E60+E64</f>
        <v>0</v>
      </c>
      <c r="F66" s="127">
        <f t="shared" si="0"/>
        <v>1012144</v>
      </c>
    </row>
    <row r="67" spans="1:6" ht="15.75">
      <c r="A67" s="70" t="s">
        <v>631</v>
      </c>
      <c r="B67" s="69"/>
      <c r="C67" s="126"/>
      <c r="D67" s="126"/>
      <c r="E67" s="126"/>
      <c r="F67" s="126">
        <f t="shared" si="0"/>
        <v>0</v>
      </c>
    </row>
    <row r="68" spans="1:6" ht="15.75">
      <c r="A68" s="70" t="s">
        <v>632</v>
      </c>
      <c r="B68" s="69"/>
      <c r="C68" s="126"/>
      <c r="D68" s="126"/>
      <c r="E68" s="126"/>
      <c r="F68" s="126">
        <f t="shared" si="0"/>
        <v>0</v>
      </c>
    </row>
    <row r="69" spans="1:6" ht="15.75">
      <c r="A69" s="40" t="s">
        <v>493</v>
      </c>
      <c r="B69" s="5" t="s">
        <v>330</v>
      </c>
      <c r="C69" s="126">
        <v>124338</v>
      </c>
      <c r="D69" s="126"/>
      <c r="E69" s="126"/>
      <c r="F69" s="126">
        <f t="shared" si="0"/>
        <v>124338</v>
      </c>
    </row>
    <row r="70" spans="1:6" ht="15.75">
      <c r="A70" s="13" t="s">
        <v>331</v>
      </c>
      <c r="B70" s="5" t="s">
        <v>332</v>
      </c>
      <c r="C70" s="126"/>
      <c r="D70" s="126"/>
      <c r="E70" s="126"/>
      <c r="F70" s="126">
        <f t="shared" si="0"/>
        <v>0</v>
      </c>
    </row>
    <row r="71" spans="1:6" ht="15.75">
      <c r="A71" s="40" t="s">
        <v>494</v>
      </c>
      <c r="B71" s="5" t="s">
        <v>333</v>
      </c>
      <c r="C71" s="126"/>
      <c r="D71" s="126"/>
      <c r="E71" s="126"/>
      <c r="F71" s="126">
        <f aca="true" t="shared" si="1" ref="F71:F96">C71+D71+E71</f>
        <v>0</v>
      </c>
    </row>
    <row r="72" spans="1:6" ht="15.75">
      <c r="A72" s="15" t="s">
        <v>513</v>
      </c>
      <c r="B72" s="7" t="s">
        <v>334</v>
      </c>
      <c r="C72" s="127">
        <f>C69+C70+C71</f>
        <v>124338</v>
      </c>
      <c r="D72" s="127">
        <f>D69+D70+D71</f>
        <v>0</v>
      </c>
      <c r="E72" s="127">
        <f>E69+E70+E71</f>
        <v>0</v>
      </c>
      <c r="F72" s="127">
        <f t="shared" si="1"/>
        <v>124338</v>
      </c>
    </row>
    <row r="73" spans="1:6" ht="15.75">
      <c r="A73" s="13" t="s">
        <v>495</v>
      </c>
      <c r="B73" s="5" t="s">
        <v>335</v>
      </c>
      <c r="C73" s="126"/>
      <c r="D73" s="126"/>
      <c r="E73" s="126"/>
      <c r="F73" s="126">
        <f t="shared" si="1"/>
        <v>0</v>
      </c>
    </row>
    <row r="74" spans="1:6" ht="15.75">
      <c r="A74" s="40" t="s">
        <v>336</v>
      </c>
      <c r="B74" s="5" t="s">
        <v>337</v>
      </c>
      <c r="C74" s="126"/>
      <c r="D74" s="126"/>
      <c r="E74" s="126"/>
      <c r="F74" s="126">
        <f t="shared" si="1"/>
        <v>0</v>
      </c>
    </row>
    <row r="75" spans="1:6" ht="15.75">
      <c r="A75" s="13" t="s">
        <v>496</v>
      </c>
      <c r="B75" s="5" t="s">
        <v>338</v>
      </c>
      <c r="C75" s="126"/>
      <c r="D75" s="126"/>
      <c r="E75" s="126"/>
      <c r="F75" s="126">
        <f t="shared" si="1"/>
        <v>0</v>
      </c>
    </row>
    <row r="76" spans="1:6" ht="15.75">
      <c r="A76" s="40" t="s">
        <v>339</v>
      </c>
      <c r="B76" s="5" t="s">
        <v>340</v>
      </c>
      <c r="C76" s="126"/>
      <c r="D76" s="126"/>
      <c r="E76" s="126"/>
      <c r="F76" s="126">
        <f t="shared" si="1"/>
        <v>0</v>
      </c>
    </row>
    <row r="77" spans="1:6" ht="15.75">
      <c r="A77" s="14" t="s">
        <v>514</v>
      </c>
      <c r="B77" s="7" t="s">
        <v>341</v>
      </c>
      <c r="C77" s="127">
        <f>SUM(C73:C76)</f>
        <v>0</v>
      </c>
      <c r="D77" s="127">
        <f>SUM(D73:D76)</f>
        <v>0</v>
      </c>
      <c r="E77" s="127">
        <f>SUM(E73:E76)</f>
        <v>0</v>
      </c>
      <c r="F77" s="127">
        <f t="shared" si="1"/>
        <v>0</v>
      </c>
    </row>
    <row r="78" spans="1:6" ht="15.75">
      <c r="A78" s="5" t="s">
        <v>629</v>
      </c>
      <c r="B78" s="5" t="s">
        <v>342</v>
      </c>
      <c r="C78" s="126">
        <v>30000</v>
      </c>
      <c r="D78" s="126"/>
      <c r="E78" s="126"/>
      <c r="F78" s="126">
        <f t="shared" si="1"/>
        <v>30000</v>
      </c>
    </row>
    <row r="79" spans="1:6" ht="15.75">
      <c r="A79" s="5" t="s">
        <v>630</v>
      </c>
      <c r="B79" s="5" t="s">
        <v>342</v>
      </c>
      <c r="C79" s="126">
        <v>70000</v>
      </c>
      <c r="D79" s="126"/>
      <c r="E79" s="126"/>
      <c r="F79" s="126">
        <f t="shared" si="1"/>
        <v>70000</v>
      </c>
    </row>
    <row r="80" spans="1:6" ht="15.75">
      <c r="A80" s="5" t="s">
        <v>627</v>
      </c>
      <c r="B80" s="5" t="s">
        <v>343</v>
      </c>
      <c r="C80" s="126"/>
      <c r="D80" s="126"/>
      <c r="E80" s="126"/>
      <c r="F80" s="126">
        <f t="shared" si="1"/>
        <v>0</v>
      </c>
    </row>
    <row r="81" spans="1:6" ht="15.75">
      <c r="A81" s="5" t="s">
        <v>628</v>
      </c>
      <c r="B81" s="5" t="s">
        <v>343</v>
      </c>
      <c r="C81" s="126"/>
      <c r="D81" s="126"/>
      <c r="E81" s="126"/>
      <c r="F81" s="126">
        <f t="shared" si="1"/>
        <v>0</v>
      </c>
    </row>
    <row r="82" spans="1:6" ht="15.75">
      <c r="A82" s="7" t="s">
        <v>515</v>
      </c>
      <c r="B82" s="7" t="s">
        <v>344</v>
      </c>
      <c r="C82" s="127">
        <f>SUM(C78:C81)</f>
        <v>100000</v>
      </c>
      <c r="D82" s="127">
        <f>SUM(D78:D81)</f>
        <v>0</v>
      </c>
      <c r="E82" s="127">
        <f>SUM(E78:E81)</f>
        <v>0</v>
      </c>
      <c r="F82" s="127">
        <f t="shared" si="1"/>
        <v>100000</v>
      </c>
    </row>
    <row r="83" spans="1:6" ht="15.75">
      <c r="A83" s="40" t="s">
        <v>345</v>
      </c>
      <c r="B83" s="5" t="s">
        <v>346</v>
      </c>
      <c r="C83" s="126"/>
      <c r="D83" s="126"/>
      <c r="E83" s="126"/>
      <c r="F83" s="126">
        <f t="shared" si="1"/>
        <v>0</v>
      </c>
    </row>
    <row r="84" spans="1:6" ht="15.75">
      <c r="A84" s="40" t="s">
        <v>347</v>
      </c>
      <c r="B84" s="5" t="s">
        <v>348</v>
      </c>
      <c r="C84" s="126"/>
      <c r="D84" s="126"/>
      <c r="E84" s="126"/>
      <c r="F84" s="126">
        <f t="shared" si="1"/>
        <v>0</v>
      </c>
    </row>
    <row r="85" spans="1:6" ht="15.75">
      <c r="A85" s="40" t="s">
        <v>349</v>
      </c>
      <c r="B85" s="5" t="s">
        <v>350</v>
      </c>
      <c r="C85" s="126"/>
      <c r="D85" s="126"/>
      <c r="E85" s="126"/>
      <c r="F85" s="126">
        <f t="shared" si="1"/>
        <v>0</v>
      </c>
    </row>
    <row r="86" spans="1:6" ht="15.75">
      <c r="A86" s="40" t="s">
        <v>351</v>
      </c>
      <c r="B86" s="5" t="s">
        <v>352</v>
      </c>
      <c r="C86" s="126"/>
      <c r="D86" s="126"/>
      <c r="E86" s="126"/>
      <c r="F86" s="126">
        <f t="shared" si="1"/>
        <v>0</v>
      </c>
    </row>
    <row r="87" spans="1:6" ht="15.75">
      <c r="A87" s="13" t="s">
        <v>497</v>
      </c>
      <c r="B87" s="5" t="s">
        <v>353</v>
      </c>
      <c r="C87" s="126"/>
      <c r="D87" s="126"/>
      <c r="E87" s="126"/>
      <c r="F87" s="126">
        <f t="shared" si="1"/>
        <v>0</v>
      </c>
    </row>
    <row r="88" spans="1:6" ht="15.75">
      <c r="A88" s="15" t="s">
        <v>516</v>
      </c>
      <c r="B88" s="7" t="s">
        <v>355</v>
      </c>
      <c r="C88" s="127">
        <f>SUM(C83:C87)</f>
        <v>0</v>
      </c>
      <c r="D88" s="127">
        <f>SUM(D83:D87)</f>
        <v>0</v>
      </c>
      <c r="E88" s="127">
        <f>SUM(E83:E87)</f>
        <v>0</v>
      </c>
      <c r="F88" s="127">
        <f t="shared" si="1"/>
        <v>0</v>
      </c>
    </row>
    <row r="89" spans="1:6" ht="15.75">
      <c r="A89" s="13" t="s">
        <v>356</v>
      </c>
      <c r="B89" s="5" t="s">
        <v>357</v>
      </c>
      <c r="C89" s="126"/>
      <c r="D89" s="126"/>
      <c r="E89" s="126"/>
      <c r="F89" s="126">
        <f t="shared" si="1"/>
        <v>0</v>
      </c>
    </row>
    <row r="90" spans="1:6" ht="15.75">
      <c r="A90" s="13" t="s">
        <v>358</v>
      </c>
      <c r="B90" s="5" t="s">
        <v>359</v>
      </c>
      <c r="C90" s="126"/>
      <c r="D90" s="126"/>
      <c r="E90" s="126"/>
      <c r="F90" s="126">
        <f t="shared" si="1"/>
        <v>0</v>
      </c>
    </row>
    <row r="91" spans="1:6" ht="15.75">
      <c r="A91" s="40" t="s">
        <v>360</v>
      </c>
      <c r="B91" s="5" t="s">
        <v>361</v>
      </c>
      <c r="C91" s="126"/>
      <c r="D91" s="126"/>
      <c r="E91" s="126"/>
      <c r="F91" s="126">
        <f t="shared" si="1"/>
        <v>0</v>
      </c>
    </row>
    <row r="92" spans="1:6" ht="15.75">
      <c r="A92" s="40" t="s">
        <v>498</v>
      </c>
      <c r="B92" s="5" t="s">
        <v>362</v>
      </c>
      <c r="C92" s="126"/>
      <c r="D92" s="126"/>
      <c r="E92" s="126"/>
      <c r="F92" s="126">
        <f t="shared" si="1"/>
        <v>0</v>
      </c>
    </row>
    <row r="93" spans="1:6" ht="15.75">
      <c r="A93" s="14" t="s">
        <v>517</v>
      </c>
      <c r="B93" s="7" t="s">
        <v>363</v>
      </c>
      <c r="C93" s="127">
        <f>SUM(C89:C92)</f>
        <v>0</v>
      </c>
      <c r="D93" s="127">
        <f>SUM(D89:D92)</f>
        <v>0</v>
      </c>
      <c r="E93" s="127">
        <f>SUM(E89:E92)</f>
        <v>0</v>
      </c>
      <c r="F93" s="127">
        <f t="shared" si="1"/>
        <v>0</v>
      </c>
    </row>
    <row r="94" spans="1:6" ht="15.75">
      <c r="A94" s="15" t="s">
        <v>364</v>
      </c>
      <c r="B94" s="7" t="s">
        <v>365</v>
      </c>
      <c r="C94" s="127"/>
      <c r="D94" s="127"/>
      <c r="E94" s="127"/>
      <c r="F94" s="126">
        <f t="shared" si="1"/>
        <v>0</v>
      </c>
    </row>
    <row r="95" spans="1:6" ht="15.75">
      <c r="A95" s="43" t="s">
        <v>518</v>
      </c>
      <c r="B95" s="44" t="s">
        <v>366</v>
      </c>
      <c r="C95" s="127">
        <f>C72+C77+C82+C88+C93+C94</f>
        <v>224338</v>
      </c>
      <c r="D95" s="127">
        <f>D72+D77+D82+D88+D93+D94</f>
        <v>0</v>
      </c>
      <c r="E95" s="127">
        <f>E72+E77+E82+E88+E93+E94</f>
        <v>0</v>
      </c>
      <c r="F95" s="127">
        <f t="shared" si="1"/>
        <v>224338</v>
      </c>
    </row>
    <row r="96" spans="1:6" ht="15.75">
      <c r="A96" s="48" t="s">
        <v>500</v>
      </c>
      <c r="B96" s="49"/>
      <c r="C96" s="127">
        <f>C66+C95</f>
        <v>808136</v>
      </c>
      <c r="D96" s="127">
        <f>D66+D95</f>
        <v>428346</v>
      </c>
      <c r="E96" s="127">
        <f>E66+E95</f>
        <v>0</v>
      </c>
      <c r="F96" s="127">
        <f t="shared" si="1"/>
        <v>1236482</v>
      </c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9" r:id="rId1"/>
  <headerFooter>
    <oddHeader>&amp;R&amp;"-,Félkövér"21. számú melléklet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C32"/>
  <sheetViews>
    <sheetView zoomScalePageLayoutView="0" workbookViewId="0" topLeftCell="A16">
      <selection activeCell="C21" sqref="C21"/>
    </sheetView>
  </sheetViews>
  <sheetFormatPr defaultColWidth="9.140625" defaultRowHeight="15"/>
  <cols>
    <col min="1" max="1" width="65.00390625" style="0" customWidth="1"/>
    <col min="3" max="3" width="16.8515625" style="0" customWidth="1"/>
  </cols>
  <sheetData>
    <row r="1" spans="1:3" ht="24" customHeight="1">
      <c r="A1" s="191" t="s">
        <v>709</v>
      </c>
      <c r="B1" s="192"/>
      <c r="C1" s="192"/>
    </row>
    <row r="2" spans="1:3" ht="26.25" customHeight="1">
      <c r="A2" s="194" t="s">
        <v>20</v>
      </c>
      <c r="B2" s="192"/>
      <c r="C2" s="192"/>
    </row>
    <row r="4" spans="1:3" ht="25.5">
      <c r="A4" s="46" t="s">
        <v>637</v>
      </c>
      <c r="B4" s="3" t="s">
        <v>65</v>
      </c>
      <c r="C4" s="96" t="s">
        <v>11</v>
      </c>
    </row>
    <row r="5" spans="1:3" ht="15">
      <c r="A5" s="5" t="s">
        <v>523</v>
      </c>
      <c r="B5" s="5" t="s">
        <v>278</v>
      </c>
      <c r="C5" s="128">
        <v>75000</v>
      </c>
    </row>
    <row r="6" spans="1:3" ht="15">
      <c r="A6" s="5" t="s">
        <v>524</v>
      </c>
      <c r="B6" s="5" t="s">
        <v>278</v>
      </c>
      <c r="C6" s="128"/>
    </row>
    <row r="7" spans="1:3" ht="15">
      <c r="A7" s="5" t="s">
        <v>525</v>
      </c>
      <c r="B7" s="5" t="s">
        <v>278</v>
      </c>
      <c r="C7" s="128"/>
    </row>
    <row r="8" spans="1:3" ht="15">
      <c r="A8" s="5" t="s">
        <v>526</v>
      </c>
      <c r="B8" s="5" t="s">
        <v>278</v>
      </c>
      <c r="C8" s="128"/>
    </row>
    <row r="9" spans="1:3" ht="15">
      <c r="A9" s="7" t="s">
        <v>473</v>
      </c>
      <c r="B9" s="8" t="s">
        <v>278</v>
      </c>
      <c r="C9" s="129">
        <f>SUM(C5:C8)</f>
        <v>75000</v>
      </c>
    </row>
    <row r="10" spans="1:3" ht="15">
      <c r="A10" s="5" t="s">
        <v>474</v>
      </c>
      <c r="B10" s="6" t="s">
        <v>279</v>
      </c>
      <c r="C10" s="128">
        <v>60000</v>
      </c>
    </row>
    <row r="11" spans="1:3" ht="27">
      <c r="A11" s="58" t="s">
        <v>280</v>
      </c>
      <c r="B11" s="58" t="s">
        <v>279</v>
      </c>
      <c r="C11" s="128">
        <v>60000</v>
      </c>
    </row>
    <row r="12" spans="1:3" ht="27">
      <c r="A12" s="58" t="s">
        <v>281</v>
      </c>
      <c r="B12" s="58" t="s">
        <v>279</v>
      </c>
      <c r="C12" s="128"/>
    </row>
    <row r="13" spans="1:3" ht="15">
      <c r="A13" s="5" t="s">
        <v>476</v>
      </c>
      <c r="B13" s="6" t="s">
        <v>285</v>
      </c>
      <c r="C13" s="128">
        <v>18000</v>
      </c>
    </row>
    <row r="14" spans="1:3" ht="27">
      <c r="A14" s="58" t="s">
        <v>286</v>
      </c>
      <c r="B14" s="58" t="s">
        <v>285</v>
      </c>
      <c r="C14" s="128"/>
    </row>
    <row r="15" spans="1:3" ht="27">
      <c r="A15" s="58" t="s">
        <v>287</v>
      </c>
      <c r="B15" s="58" t="s">
        <v>285</v>
      </c>
      <c r="C15" s="128">
        <v>18000</v>
      </c>
    </row>
    <row r="16" spans="1:3" ht="15">
      <c r="A16" s="58" t="s">
        <v>288</v>
      </c>
      <c r="B16" s="58" t="s">
        <v>285</v>
      </c>
      <c r="C16" s="128"/>
    </row>
    <row r="17" spans="1:3" ht="15">
      <c r="A17" s="58" t="s">
        <v>289</v>
      </c>
      <c r="B17" s="58" t="s">
        <v>285</v>
      </c>
      <c r="C17" s="128"/>
    </row>
    <row r="18" spans="1:3" ht="15">
      <c r="A18" s="5" t="s">
        <v>527</v>
      </c>
      <c r="B18" s="6" t="s">
        <v>290</v>
      </c>
      <c r="C18" s="128">
        <v>1000</v>
      </c>
    </row>
    <row r="19" spans="1:3" ht="15">
      <c r="A19" s="58" t="s">
        <v>291</v>
      </c>
      <c r="B19" s="58" t="s">
        <v>290</v>
      </c>
      <c r="C19" s="128">
        <v>1000</v>
      </c>
    </row>
    <row r="20" spans="1:3" ht="15">
      <c r="A20" s="58" t="s">
        <v>292</v>
      </c>
      <c r="B20" s="58" t="s">
        <v>290</v>
      </c>
      <c r="C20" s="128"/>
    </row>
    <row r="21" spans="1:3" ht="15">
      <c r="A21" s="7" t="s">
        <v>506</v>
      </c>
      <c r="B21" s="8" t="s">
        <v>293</v>
      </c>
      <c r="C21" s="129">
        <f>C10+C13+C18</f>
        <v>79000</v>
      </c>
    </row>
    <row r="22" spans="1:3" ht="15">
      <c r="A22" s="5" t="s">
        <v>528</v>
      </c>
      <c r="B22" s="5" t="s">
        <v>294</v>
      </c>
      <c r="C22" s="128"/>
    </row>
    <row r="23" spans="1:3" ht="15">
      <c r="A23" s="5" t="s">
        <v>529</v>
      </c>
      <c r="B23" s="5" t="s">
        <v>294</v>
      </c>
      <c r="C23" s="128"/>
    </row>
    <row r="24" spans="1:3" ht="15">
      <c r="A24" s="5" t="s">
        <v>530</v>
      </c>
      <c r="B24" s="5" t="s">
        <v>294</v>
      </c>
      <c r="C24" s="128"/>
    </row>
    <row r="25" spans="1:3" ht="15">
      <c r="A25" s="5" t="s">
        <v>531</v>
      </c>
      <c r="B25" s="5" t="s">
        <v>294</v>
      </c>
      <c r="C25" s="128"/>
    </row>
    <row r="26" spans="1:3" ht="15">
      <c r="A26" s="5" t="s">
        <v>532</v>
      </c>
      <c r="B26" s="5" t="s">
        <v>294</v>
      </c>
      <c r="C26" s="128"/>
    </row>
    <row r="27" spans="1:3" ht="15">
      <c r="A27" s="5" t="s">
        <v>533</v>
      </c>
      <c r="B27" s="5" t="s">
        <v>294</v>
      </c>
      <c r="C27" s="128"/>
    </row>
    <row r="28" spans="1:3" ht="15">
      <c r="A28" s="5" t="s">
        <v>534</v>
      </c>
      <c r="B28" s="5" t="s">
        <v>294</v>
      </c>
      <c r="C28" s="128"/>
    </row>
    <row r="29" spans="1:3" ht="15">
      <c r="A29" s="5" t="s">
        <v>535</v>
      </c>
      <c r="B29" s="5" t="s">
        <v>294</v>
      </c>
      <c r="C29" s="128"/>
    </row>
    <row r="30" spans="1:3" ht="45">
      <c r="A30" s="5" t="s">
        <v>536</v>
      </c>
      <c r="B30" s="5" t="s">
        <v>294</v>
      </c>
      <c r="C30" s="128"/>
    </row>
    <row r="31" spans="1:3" ht="15">
      <c r="A31" s="5" t="s">
        <v>537</v>
      </c>
      <c r="B31" s="5" t="s">
        <v>294</v>
      </c>
      <c r="C31" s="128"/>
    </row>
    <row r="32" spans="1:3" ht="15">
      <c r="A32" s="7" t="s">
        <v>478</v>
      </c>
      <c r="B32" s="8" t="s">
        <v>294</v>
      </c>
      <c r="C32" s="129">
        <f>SUM(C22:C31)</f>
        <v>0</v>
      </c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75" r:id="rId1"/>
  <headerFooter>
    <oddHeader>&amp;R&amp;"-,Félkövér"22. számú melléklet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5"/>
  <sheetViews>
    <sheetView zoomScalePageLayoutView="0" workbookViewId="0" topLeftCell="A97">
      <selection activeCell="C32" sqref="C32"/>
    </sheetView>
  </sheetViews>
  <sheetFormatPr defaultColWidth="9.140625" defaultRowHeight="15"/>
  <cols>
    <col min="1" max="1" width="82.57421875" style="0" customWidth="1"/>
    <col min="3" max="3" width="16.28125" style="0" customWidth="1"/>
  </cols>
  <sheetData>
    <row r="1" spans="1:3" ht="27" customHeight="1">
      <c r="A1" s="191" t="s">
        <v>709</v>
      </c>
      <c r="B1" s="192"/>
      <c r="C1" s="192"/>
    </row>
    <row r="2" spans="1:3" ht="25.5" customHeight="1">
      <c r="A2" s="194" t="s">
        <v>23</v>
      </c>
      <c r="B2" s="192"/>
      <c r="C2" s="192"/>
    </row>
    <row r="3" spans="1:3" ht="15.75" customHeight="1">
      <c r="A3" s="77"/>
      <c r="B3" s="78"/>
      <c r="C3" s="78"/>
    </row>
    <row r="4" ht="21" customHeight="1">
      <c r="A4" s="4" t="s">
        <v>653</v>
      </c>
    </row>
    <row r="5" spans="1:3" ht="25.5">
      <c r="A5" s="46" t="s">
        <v>637</v>
      </c>
      <c r="B5" s="3" t="s">
        <v>65</v>
      </c>
      <c r="C5" s="96" t="s">
        <v>11</v>
      </c>
    </row>
    <row r="6" spans="1:3" ht="15">
      <c r="A6" s="13" t="s">
        <v>604</v>
      </c>
      <c r="B6" s="6" t="s">
        <v>261</v>
      </c>
      <c r="C6" s="128"/>
    </row>
    <row r="7" spans="1:3" ht="15">
      <c r="A7" s="13" t="s">
        <v>613</v>
      </c>
      <c r="B7" s="6" t="s">
        <v>261</v>
      </c>
      <c r="C7" s="128"/>
    </row>
    <row r="8" spans="1:3" ht="30">
      <c r="A8" s="13" t="s">
        <v>614</v>
      </c>
      <c r="B8" s="6" t="s">
        <v>261</v>
      </c>
      <c r="C8" s="128"/>
    </row>
    <row r="9" spans="1:3" ht="15">
      <c r="A9" s="13" t="s">
        <v>612</v>
      </c>
      <c r="B9" s="6" t="s">
        <v>261</v>
      </c>
      <c r="C9" s="128"/>
    </row>
    <row r="10" spans="1:3" ht="15">
      <c r="A10" s="13" t="s">
        <v>611</v>
      </c>
      <c r="B10" s="6" t="s">
        <v>261</v>
      </c>
      <c r="C10" s="128"/>
    </row>
    <row r="11" spans="1:3" ht="15">
      <c r="A11" s="13" t="s">
        <v>610</v>
      </c>
      <c r="B11" s="6" t="s">
        <v>261</v>
      </c>
      <c r="C11" s="128"/>
    </row>
    <row r="12" spans="1:3" ht="15">
      <c r="A12" s="13" t="s">
        <v>605</v>
      </c>
      <c r="B12" s="6" t="s">
        <v>261</v>
      </c>
      <c r="C12" s="128"/>
    </row>
    <row r="13" spans="1:3" ht="15">
      <c r="A13" s="13" t="s">
        <v>606</v>
      </c>
      <c r="B13" s="6" t="s">
        <v>261</v>
      </c>
      <c r="C13" s="128"/>
    </row>
    <row r="14" spans="1:3" ht="15">
      <c r="A14" s="13" t="s">
        <v>607</v>
      </c>
      <c r="B14" s="6" t="s">
        <v>261</v>
      </c>
      <c r="C14" s="128"/>
    </row>
    <row r="15" spans="1:3" ht="15">
      <c r="A15" s="13" t="s">
        <v>608</v>
      </c>
      <c r="B15" s="6" t="s">
        <v>261</v>
      </c>
      <c r="C15" s="128"/>
    </row>
    <row r="16" spans="1:3" ht="25.5">
      <c r="A16" s="7" t="s">
        <v>463</v>
      </c>
      <c r="B16" s="8" t="s">
        <v>261</v>
      </c>
      <c r="C16" s="129">
        <f>SUM(C6:C15)</f>
        <v>0</v>
      </c>
    </row>
    <row r="17" spans="1:3" ht="15">
      <c r="A17" s="13" t="s">
        <v>604</v>
      </c>
      <c r="B17" s="6" t="s">
        <v>262</v>
      </c>
      <c r="C17" s="128"/>
    </row>
    <row r="18" spans="1:3" ht="15">
      <c r="A18" s="13" t="s">
        <v>613</v>
      </c>
      <c r="B18" s="6" t="s">
        <v>262</v>
      </c>
      <c r="C18" s="128"/>
    </row>
    <row r="19" spans="1:3" ht="30">
      <c r="A19" s="13" t="s">
        <v>614</v>
      </c>
      <c r="B19" s="6" t="s">
        <v>262</v>
      </c>
      <c r="C19" s="128"/>
    </row>
    <row r="20" spans="1:3" ht="15">
      <c r="A20" s="13" t="s">
        <v>612</v>
      </c>
      <c r="B20" s="6" t="s">
        <v>262</v>
      </c>
      <c r="C20" s="128"/>
    </row>
    <row r="21" spans="1:3" ht="15">
      <c r="A21" s="13" t="s">
        <v>611</v>
      </c>
      <c r="B21" s="6" t="s">
        <v>262</v>
      </c>
      <c r="C21" s="128"/>
    </row>
    <row r="22" spans="1:3" ht="15">
      <c r="A22" s="13" t="s">
        <v>610</v>
      </c>
      <c r="B22" s="6" t="s">
        <v>262</v>
      </c>
      <c r="C22" s="128"/>
    </row>
    <row r="23" spans="1:3" ht="15">
      <c r="A23" s="13" t="s">
        <v>605</v>
      </c>
      <c r="B23" s="6" t="s">
        <v>262</v>
      </c>
      <c r="C23" s="128"/>
    </row>
    <row r="24" spans="1:3" ht="15">
      <c r="A24" s="13" t="s">
        <v>606</v>
      </c>
      <c r="B24" s="6" t="s">
        <v>262</v>
      </c>
      <c r="C24" s="128"/>
    </row>
    <row r="25" spans="1:3" ht="15">
      <c r="A25" s="13" t="s">
        <v>607</v>
      </c>
      <c r="B25" s="6" t="s">
        <v>262</v>
      </c>
      <c r="C25" s="128"/>
    </row>
    <row r="26" spans="1:3" ht="15">
      <c r="A26" s="13" t="s">
        <v>608</v>
      </c>
      <c r="B26" s="6" t="s">
        <v>262</v>
      </c>
      <c r="C26" s="128"/>
    </row>
    <row r="27" spans="1:3" ht="25.5">
      <c r="A27" s="7" t="s">
        <v>521</v>
      </c>
      <c r="B27" s="8" t="s">
        <v>262</v>
      </c>
      <c r="C27" s="129">
        <f>SUM(C17:C26)</f>
        <v>0</v>
      </c>
    </row>
    <row r="28" spans="1:3" ht="15">
      <c r="A28" s="13" t="s">
        <v>604</v>
      </c>
      <c r="B28" s="6" t="s">
        <v>263</v>
      </c>
      <c r="C28" s="128"/>
    </row>
    <row r="29" spans="1:3" ht="15">
      <c r="A29" s="13" t="s">
        <v>613</v>
      </c>
      <c r="B29" s="6" t="s">
        <v>263</v>
      </c>
      <c r="C29" s="128"/>
    </row>
    <row r="30" spans="1:3" ht="30">
      <c r="A30" s="13" t="s">
        <v>614</v>
      </c>
      <c r="B30" s="6" t="s">
        <v>263</v>
      </c>
      <c r="C30" s="128"/>
    </row>
    <row r="31" spans="1:3" ht="15">
      <c r="A31" s="13" t="s">
        <v>612</v>
      </c>
      <c r="B31" s="6" t="s">
        <v>263</v>
      </c>
      <c r="C31" s="128"/>
    </row>
    <row r="32" spans="1:3" ht="15">
      <c r="A32" s="13" t="s">
        <v>611</v>
      </c>
      <c r="B32" s="6" t="s">
        <v>263</v>
      </c>
      <c r="C32" s="128">
        <v>9500</v>
      </c>
    </row>
    <row r="33" spans="1:3" ht="15">
      <c r="A33" s="13" t="s">
        <v>610</v>
      </c>
      <c r="B33" s="6" t="s">
        <v>263</v>
      </c>
      <c r="C33" s="128">
        <v>10000</v>
      </c>
    </row>
    <row r="34" spans="1:3" ht="15">
      <c r="A34" s="13" t="s">
        <v>605</v>
      </c>
      <c r="B34" s="6" t="s">
        <v>263</v>
      </c>
      <c r="C34" s="128">
        <v>3000</v>
      </c>
    </row>
    <row r="35" spans="1:3" ht="15">
      <c r="A35" s="13" t="s">
        <v>606</v>
      </c>
      <c r="B35" s="6" t="s">
        <v>263</v>
      </c>
      <c r="C35" s="128"/>
    </row>
    <row r="36" spans="1:3" ht="15">
      <c r="A36" s="13" t="s">
        <v>607</v>
      </c>
      <c r="B36" s="6" t="s">
        <v>263</v>
      </c>
      <c r="C36" s="128"/>
    </row>
    <row r="37" spans="1:3" ht="15">
      <c r="A37" s="13" t="s">
        <v>608</v>
      </c>
      <c r="B37" s="6" t="s">
        <v>263</v>
      </c>
      <c r="C37" s="128"/>
    </row>
    <row r="38" spans="1:3" ht="15">
      <c r="A38" s="7" t="s">
        <v>520</v>
      </c>
      <c r="B38" s="8" t="s">
        <v>263</v>
      </c>
      <c r="C38" s="129">
        <f>SUM(C28:C37)</f>
        <v>22500</v>
      </c>
    </row>
    <row r="39" spans="1:3" ht="15">
      <c r="A39" s="13" t="s">
        <v>604</v>
      </c>
      <c r="B39" s="6" t="s">
        <v>269</v>
      </c>
      <c r="C39" s="128"/>
    </row>
    <row r="40" spans="1:3" ht="15">
      <c r="A40" s="13" t="s">
        <v>613</v>
      </c>
      <c r="B40" s="6" t="s">
        <v>269</v>
      </c>
      <c r="C40" s="128"/>
    </row>
    <row r="41" spans="1:3" ht="30">
      <c r="A41" s="13" t="s">
        <v>614</v>
      </c>
      <c r="B41" s="6" t="s">
        <v>269</v>
      </c>
      <c r="C41" s="128"/>
    </row>
    <row r="42" spans="1:3" ht="15">
      <c r="A42" s="13" t="s">
        <v>612</v>
      </c>
      <c r="B42" s="6" t="s">
        <v>269</v>
      </c>
      <c r="C42" s="128"/>
    </row>
    <row r="43" spans="1:3" ht="15">
      <c r="A43" s="13" t="s">
        <v>611</v>
      </c>
      <c r="B43" s="6" t="s">
        <v>269</v>
      </c>
      <c r="C43" s="128"/>
    </row>
    <row r="44" spans="1:3" ht="15">
      <c r="A44" s="13" t="s">
        <v>610</v>
      </c>
      <c r="B44" s="6" t="s">
        <v>269</v>
      </c>
      <c r="C44" s="128"/>
    </row>
    <row r="45" spans="1:3" ht="15">
      <c r="A45" s="13" t="s">
        <v>605</v>
      </c>
      <c r="B45" s="6" t="s">
        <v>269</v>
      </c>
      <c r="C45" s="128"/>
    </row>
    <row r="46" spans="1:3" ht="15">
      <c r="A46" s="13" t="s">
        <v>606</v>
      </c>
      <c r="B46" s="6" t="s">
        <v>269</v>
      </c>
      <c r="C46" s="128"/>
    </row>
    <row r="47" spans="1:3" ht="15">
      <c r="A47" s="13" t="s">
        <v>607</v>
      </c>
      <c r="B47" s="6" t="s">
        <v>269</v>
      </c>
      <c r="C47" s="128"/>
    </row>
    <row r="48" spans="1:3" ht="15">
      <c r="A48" s="13" t="s">
        <v>608</v>
      </c>
      <c r="B48" s="6" t="s">
        <v>269</v>
      </c>
      <c r="C48" s="128"/>
    </row>
    <row r="49" spans="1:3" ht="25.5">
      <c r="A49" s="7" t="s">
        <v>519</v>
      </c>
      <c r="B49" s="8" t="s">
        <v>269</v>
      </c>
      <c r="C49" s="129">
        <f>SUM(C39:C48)</f>
        <v>0</v>
      </c>
    </row>
    <row r="50" spans="1:3" ht="15">
      <c r="A50" s="13" t="s">
        <v>609</v>
      </c>
      <c r="B50" s="6" t="s">
        <v>270</v>
      </c>
      <c r="C50" s="128"/>
    </row>
    <row r="51" spans="1:3" ht="15">
      <c r="A51" s="13" t="s">
        <v>613</v>
      </c>
      <c r="B51" s="6" t="s">
        <v>270</v>
      </c>
      <c r="C51" s="128"/>
    </row>
    <row r="52" spans="1:3" ht="30">
      <c r="A52" s="13" t="s">
        <v>614</v>
      </c>
      <c r="B52" s="6" t="s">
        <v>270</v>
      </c>
      <c r="C52" s="128"/>
    </row>
    <row r="53" spans="1:3" ht="15">
      <c r="A53" s="13" t="s">
        <v>612</v>
      </c>
      <c r="B53" s="6" t="s">
        <v>270</v>
      </c>
      <c r="C53" s="128"/>
    </row>
    <row r="54" spans="1:3" ht="15">
      <c r="A54" s="13" t="s">
        <v>611</v>
      </c>
      <c r="B54" s="6" t="s">
        <v>270</v>
      </c>
      <c r="C54" s="128"/>
    </row>
    <row r="55" spans="1:3" ht="15">
      <c r="A55" s="13" t="s">
        <v>610</v>
      </c>
      <c r="B55" s="6" t="s">
        <v>270</v>
      </c>
      <c r="C55" s="128"/>
    </row>
    <row r="56" spans="1:3" ht="15">
      <c r="A56" s="13" t="s">
        <v>605</v>
      </c>
      <c r="B56" s="6" t="s">
        <v>270</v>
      </c>
      <c r="C56" s="128"/>
    </row>
    <row r="57" spans="1:3" ht="15">
      <c r="A57" s="13" t="s">
        <v>606</v>
      </c>
      <c r="B57" s="6" t="s">
        <v>270</v>
      </c>
      <c r="C57" s="128"/>
    </row>
    <row r="58" spans="1:3" ht="15">
      <c r="A58" s="13" t="s">
        <v>607</v>
      </c>
      <c r="B58" s="6" t="s">
        <v>270</v>
      </c>
      <c r="C58" s="128"/>
    </row>
    <row r="59" spans="1:3" ht="15">
      <c r="A59" s="13" t="s">
        <v>608</v>
      </c>
      <c r="B59" s="6" t="s">
        <v>270</v>
      </c>
      <c r="C59" s="128"/>
    </row>
    <row r="60" spans="1:3" ht="25.5">
      <c r="A60" s="7" t="s">
        <v>522</v>
      </c>
      <c r="B60" s="8" t="s">
        <v>270</v>
      </c>
      <c r="C60" s="129">
        <f>SUM(C50:C59)</f>
        <v>0</v>
      </c>
    </row>
    <row r="61" spans="1:3" ht="15">
      <c r="A61" s="13" t="s">
        <v>604</v>
      </c>
      <c r="B61" s="6" t="s">
        <v>271</v>
      </c>
      <c r="C61" s="128"/>
    </row>
    <row r="62" spans="1:3" ht="15">
      <c r="A62" s="13" t="s">
        <v>613</v>
      </c>
      <c r="B62" s="6" t="s">
        <v>271</v>
      </c>
      <c r="C62" s="128"/>
    </row>
    <row r="63" spans="1:3" ht="30">
      <c r="A63" s="13" t="s">
        <v>614</v>
      </c>
      <c r="B63" s="6" t="s">
        <v>271</v>
      </c>
      <c r="C63" s="128"/>
    </row>
    <row r="64" spans="1:3" ht="15">
      <c r="A64" s="13" t="s">
        <v>612</v>
      </c>
      <c r="B64" s="6" t="s">
        <v>271</v>
      </c>
      <c r="C64" s="128"/>
    </row>
    <row r="65" spans="1:3" ht="15">
      <c r="A65" s="13" t="s">
        <v>611</v>
      </c>
      <c r="B65" s="6" t="s">
        <v>271</v>
      </c>
      <c r="C65" s="128"/>
    </row>
    <row r="66" spans="1:3" ht="15">
      <c r="A66" s="13" t="s">
        <v>610</v>
      </c>
      <c r="B66" s="6" t="s">
        <v>271</v>
      </c>
      <c r="C66" s="128"/>
    </row>
    <row r="67" spans="1:3" ht="15">
      <c r="A67" s="13" t="s">
        <v>605</v>
      </c>
      <c r="B67" s="6" t="s">
        <v>271</v>
      </c>
      <c r="C67" s="128"/>
    </row>
    <row r="68" spans="1:3" ht="15">
      <c r="A68" s="13" t="s">
        <v>606</v>
      </c>
      <c r="B68" s="6" t="s">
        <v>271</v>
      </c>
      <c r="C68" s="128"/>
    </row>
    <row r="69" spans="1:3" ht="15">
      <c r="A69" s="13" t="s">
        <v>607</v>
      </c>
      <c r="B69" s="6" t="s">
        <v>271</v>
      </c>
      <c r="C69" s="128"/>
    </row>
    <row r="70" spans="1:3" ht="15">
      <c r="A70" s="13" t="s">
        <v>608</v>
      </c>
      <c r="B70" s="6" t="s">
        <v>271</v>
      </c>
      <c r="C70" s="128"/>
    </row>
    <row r="71" spans="1:3" ht="15">
      <c r="A71" s="7" t="s">
        <v>468</v>
      </c>
      <c r="B71" s="8" t="s">
        <v>271</v>
      </c>
      <c r="C71" s="129">
        <f>SUM(C61:C70)</f>
        <v>0</v>
      </c>
    </row>
    <row r="72" spans="1:3" ht="15">
      <c r="A72" s="13" t="s">
        <v>615</v>
      </c>
      <c r="B72" s="5" t="s">
        <v>321</v>
      </c>
      <c r="C72" s="128"/>
    </row>
    <row r="73" spans="1:3" ht="15">
      <c r="A73" s="13" t="s">
        <v>616</v>
      </c>
      <c r="B73" s="5" t="s">
        <v>321</v>
      </c>
      <c r="C73" s="128"/>
    </row>
    <row r="74" spans="1:3" ht="15">
      <c r="A74" s="13" t="s">
        <v>624</v>
      </c>
      <c r="B74" s="5" t="s">
        <v>321</v>
      </c>
      <c r="C74" s="128"/>
    </row>
    <row r="75" spans="1:3" ht="15">
      <c r="A75" s="5" t="s">
        <v>623</v>
      </c>
      <c r="B75" s="5" t="s">
        <v>321</v>
      </c>
      <c r="C75" s="128"/>
    </row>
    <row r="76" spans="1:3" ht="15">
      <c r="A76" s="5" t="s">
        <v>622</v>
      </c>
      <c r="B76" s="5" t="s">
        <v>321</v>
      </c>
      <c r="C76" s="128"/>
    </row>
    <row r="77" spans="1:3" ht="15">
      <c r="A77" s="5" t="s">
        <v>621</v>
      </c>
      <c r="B77" s="5" t="s">
        <v>321</v>
      </c>
      <c r="C77" s="128"/>
    </row>
    <row r="78" spans="1:3" ht="15">
      <c r="A78" s="13" t="s">
        <v>620</v>
      </c>
      <c r="B78" s="5" t="s">
        <v>321</v>
      </c>
      <c r="C78" s="128"/>
    </row>
    <row r="79" spans="1:3" ht="15">
      <c r="A79" s="13" t="s">
        <v>625</v>
      </c>
      <c r="B79" s="5" t="s">
        <v>321</v>
      </c>
      <c r="C79" s="128"/>
    </row>
    <row r="80" spans="1:3" ht="15">
      <c r="A80" s="13" t="s">
        <v>617</v>
      </c>
      <c r="B80" s="5" t="s">
        <v>321</v>
      </c>
      <c r="C80" s="128"/>
    </row>
    <row r="81" spans="1:3" ht="15">
      <c r="A81" s="13" t="s">
        <v>618</v>
      </c>
      <c r="B81" s="5" t="s">
        <v>321</v>
      </c>
      <c r="C81" s="128"/>
    </row>
    <row r="82" spans="1:3" ht="25.5">
      <c r="A82" s="7" t="s">
        <v>538</v>
      </c>
      <c r="B82" s="8" t="s">
        <v>321</v>
      </c>
      <c r="C82" s="129">
        <f>SUM(C72:C81)</f>
        <v>0</v>
      </c>
    </row>
    <row r="83" spans="1:3" ht="15">
      <c r="A83" s="13" t="s">
        <v>615</v>
      </c>
      <c r="B83" s="5" t="s">
        <v>322</v>
      </c>
      <c r="C83" s="128"/>
    </row>
    <row r="84" spans="1:3" ht="15">
      <c r="A84" s="13" t="s">
        <v>616</v>
      </c>
      <c r="B84" s="5" t="s">
        <v>322</v>
      </c>
      <c r="C84" s="128"/>
    </row>
    <row r="85" spans="1:3" ht="15">
      <c r="A85" s="13" t="s">
        <v>624</v>
      </c>
      <c r="B85" s="5" t="s">
        <v>322</v>
      </c>
      <c r="C85" s="128"/>
    </row>
    <row r="86" spans="1:3" ht="15">
      <c r="A86" s="5" t="s">
        <v>623</v>
      </c>
      <c r="B86" s="5" t="s">
        <v>322</v>
      </c>
      <c r="C86" s="128"/>
    </row>
    <row r="87" spans="1:3" ht="15">
      <c r="A87" s="5" t="s">
        <v>622</v>
      </c>
      <c r="B87" s="5" t="s">
        <v>322</v>
      </c>
      <c r="C87" s="128"/>
    </row>
    <row r="88" spans="1:3" ht="15">
      <c r="A88" s="5" t="s">
        <v>621</v>
      </c>
      <c r="B88" s="5" t="s">
        <v>322</v>
      </c>
      <c r="C88" s="128"/>
    </row>
    <row r="89" spans="1:3" ht="15">
      <c r="A89" s="13" t="s">
        <v>620</v>
      </c>
      <c r="B89" s="5" t="s">
        <v>322</v>
      </c>
      <c r="C89" s="128">
        <v>29748</v>
      </c>
    </row>
    <row r="90" spans="1:3" ht="15">
      <c r="A90" s="13" t="s">
        <v>619</v>
      </c>
      <c r="B90" s="5" t="s">
        <v>322</v>
      </c>
      <c r="C90" s="128"/>
    </row>
    <row r="91" spans="1:3" ht="15">
      <c r="A91" s="13" t="s">
        <v>617</v>
      </c>
      <c r="B91" s="5" t="s">
        <v>322</v>
      </c>
      <c r="C91" s="128"/>
    </row>
    <row r="92" spans="1:3" ht="15">
      <c r="A92" s="13" t="s">
        <v>618</v>
      </c>
      <c r="B92" s="5" t="s">
        <v>322</v>
      </c>
      <c r="C92" s="128"/>
    </row>
    <row r="93" spans="1:3" ht="15">
      <c r="A93" s="15" t="s">
        <v>539</v>
      </c>
      <c r="B93" s="8" t="s">
        <v>322</v>
      </c>
      <c r="C93" s="129">
        <f>SUM(C83:C92)</f>
        <v>29748</v>
      </c>
    </row>
    <row r="94" spans="1:3" ht="15">
      <c r="A94" s="13" t="s">
        <v>615</v>
      </c>
      <c r="B94" s="5" t="s">
        <v>326</v>
      </c>
      <c r="C94" s="128"/>
    </row>
    <row r="95" spans="1:3" ht="15">
      <c r="A95" s="13" t="s">
        <v>616</v>
      </c>
      <c r="B95" s="5" t="s">
        <v>326</v>
      </c>
      <c r="C95" s="128"/>
    </row>
    <row r="96" spans="1:3" ht="15">
      <c r="A96" s="13" t="s">
        <v>624</v>
      </c>
      <c r="B96" s="5" t="s">
        <v>326</v>
      </c>
      <c r="C96" s="128"/>
    </row>
    <row r="97" spans="1:3" ht="15">
      <c r="A97" s="5" t="s">
        <v>623</v>
      </c>
      <c r="B97" s="5" t="s">
        <v>326</v>
      </c>
      <c r="C97" s="128"/>
    </row>
    <row r="98" spans="1:3" ht="15">
      <c r="A98" s="5" t="s">
        <v>622</v>
      </c>
      <c r="B98" s="5" t="s">
        <v>326</v>
      </c>
      <c r="C98" s="128"/>
    </row>
    <row r="99" spans="1:3" ht="15">
      <c r="A99" s="5" t="s">
        <v>621</v>
      </c>
      <c r="B99" s="5" t="s">
        <v>326</v>
      </c>
      <c r="C99" s="128"/>
    </row>
    <row r="100" spans="1:3" ht="15">
      <c r="A100" s="13" t="s">
        <v>620</v>
      </c>
      <c r="B100" s="5" t="s">
        <v>326</v>
      </c>
      <c r="C100" s="128"/>
    </row>
    <row r="101" spans="1:3" ht="15">
      <c r="A101" s="13" t="s">
        <v>625</v>
      </c>
      <c r="B101" s="5" t="s">
        <v>326</v>
      </c>
      <c r="C101" s="128"/>
    </row>
    <row r="102" spans="1:3" ht="15">
      <c r="A102" s="13" t="s">
        <v>617</v>
      </c>
      <c r="B102" s="5" t="s">
        <v>326</v>
      </c>
      <c r="C102" s="128"/>
    </row>
    <row r="103" spans="1:3" ht="15">
      <c r="A103" s="13" t="s">
        <v>618</v>
      </c>
      <c r="B103" s="5" t="s">
        <v>326</v>
      </c>
      <c r="C103" s="128"/>
    </row>
    <row r="104" spans="1:3" ht="25.5">
      <c r="A104" s="7" t="s">
        <v>540</v>
      </c>
      <c r="B104" s="8" t="s">
        <v>326</v>
      </c>
      <c r="C104" s="129">
        <f>SUM(C94:C103)</f>
        <v>0</v>
      </c>
    </row>
    <row r="105" spans="1:3" ht="15">
      <c r="A105" s="13" t="s">
        <v>615</v>
      </c>
      <c r="B105" s="5" t="s">
        <v>327</v>
      </c>
      <c r="C105" s="128"/>
    </row>
    <row r="106" spans="1:3" ht="15">
      <c r="A106" s="13" t="s">
        <v>616</v>
      </c>
      <c r="B106" s="5" t="s">
        <v>327</v>
      </c>
      <c r="C106" s="128"/>
    </row>
    <row r="107" spans="1:3" ht="15">
      <c r="A107" s="13" t="s">
        <v>624</v>
      </c>
      <c r="B107" s="5" t="s">
        <v>327</v>
      </c>
      <c r="C107" s="128"/>
    </row>
    <row r="108" spans="1:3" ht="15">
      <c r="A108" s="5" t="s">
        <v>623</v>
      </c>
      <c r="B108" s="5" t="s">
        <v>327</v>
      </c>
      <c r="C108" s="128"/>
    </row>
    <row r="109" spans="1:3" ht="15">
      <c r="A109" s="5" t="s">
        <v>622</v>
      </c>
      <c r="B109" s="5" t="s">
        <v>327</v>
      </c>
      <c r="C109" s="128"/>
    </row>
    <row r="110" spans="1:3" ht="15">
      <c r="A110" s="5" t="s">
        <v>621</v>
      </c>
      <c r="B110" s="5" t="s">
        <v>327</v>
      </c>
      <c r="C110" s="128"/>
    </row>
    <row r="111" spans="1:3" ht="15">
      <c r="A111" s="13" t="s">
        <v>620</v>
      </c>
      <c r="B111" s="5" t="s">
        <v>327</v>
      </c>
      <c r="C111" s="128"/>
    </row>
    <row r="112" spans="1:3" ht="15">
      <c r="A112" s="13" t="s">
        <v>619</v>
      </c>
      <c r="B112" s="5" t="s">
        <v>327</v>
      </c>
      <c r="C112" s="128">
        <v>427346</v>
      </c>
    </row>
    <row r="113" spans="1:3" ht="15">
      <c r="A113" s="13" t="s">
        <v>617</v>
      </c>
      <c r="B113" s="5" t="s">
        <v>327</v>
      </c>
      <c r="C113" s="128"/>
    </row>
    <row r="114" spans="1:3" ht="15">
      <c r="A114" s="13" t="s">
        <v>618</v>
      </c>
      <c r="B114" s="5" t="s">
        <v>327</v>
      </c>
      <c r="C114" s="128"/>
    </row>
    <row r="115" spans="1:3" ht="15">
      <c r="A115" s="15" t="s">
        <v>541</v>
      </c>
      <c r="B115" s="8" t="s">
        <v>327</v>
      </c>
      <c r="C115" s="129">
        <f>SUM(C105:C114)</f>
        <v>427346</v>
      </c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39" r:id="rId1"/>
  <headerFooter>
    <oddHeader>&amp;R&amp;"-,Félkövér"23. számú melléklet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9"/>
  <sheetViews>
    <sheetView zoomScalePageLayoutView="0" workbookViewId="0" topLeftCell="A1">
      <selection activeCell="D62" sqref="D62"/>
    </sheetView>
  </sheetViews>
  <sheetFormatPr defaultColWidth="9.140625" defaultRowHeight="15"/>
  <cols>
    <col min="1" max="1" width="64.57421875" style="0" customWidth="1"/>
    <col min="2" max="2" width="11.00390625" style="0" customWidth="1"/>
    <col min="3" max="3" width="33.8515625" style="0" customWidth="1"/>
    <col min="4" max="4" width="35.57421875" style="0" customWidth="1"/>
  </cols>
  <sheetData>
    <row r="1" spans="1:4" ht="22.5" customHeight="1">
      <c r="A1" s="191" t="s">
        <v>709</v>
      </c>
      <c r="B1" s="192"/>
      <c r="C1" s="192"/>
      <c r="D1" s="192"/>
    </row>
    <row r="2" spans="1:4" ht="48.75" customHeight="1">
      <c r="A2" s="194" t="s">
        <v>21</v>
      </c>
      <c r="B2" s="192"/>
      <c r="C2" s="192"/>
      <c r="D2" s="193"/>
    </row>
    <row r="3" spans="1:3" ht="21" customHeight="1">
      <c r="A3" s="77"/>
      <c r="B3" s="78"/>
      <c r="C3" s="78"/>
    </row>
    <row r="4" ht="15">
      <c r="A4" s="4" t="s">
        <v>653</v>
      </c>
    </row>
    <row r="5" spans="1:4" ht="25.5">
      <c r="A5" s="46" t="s">
        <v>637</v>
      </c>
      <c r="B5" s="3" t="s">
        <v>65</v>
      </c>
      <c r="C5" s="96" t="s">
        <v>13</v>
      </c>
      <c r="D5" s="96" t="s">
        <v>15</v>
      </c>
    </row>
    <row r="6" spans="1:4" ht="15">
      <c r="A6" s="12" t="s">
        <v>420</v>
      </c>
      <c r="B6" s="5" t="s">
        <v>202</v>
      </c>
      <c r="C6" s="30"/>
      <c r="D6" s="128"/>
    </row>
    <row r="7" spans="1:4" ht="15">
      <c r="A7" s="19" t="s">
        <v>203</v>
      </c>
      <c r="B7" s="19" t="s">
        <v>202</v>
      </c>
      <c r="C7" s="30"/>
      <c r="D7" s="128"/>
    </row>
    <row r="8" spans="1:4" ht="15">
      <c r="A8" s="19" t="s">
        <v>204</v>
      </c>
      <c r="B8" s="19" t="s">
        <v>202</v>
      </c>
      <c r="C8" s="30"/>
      <c r="D8" s="128"/>
    </row>
    <row r="9" spans="1:4" ht="30">
      <c r="A9" s="12" t="s">
        <v>205</v>
      </c>
      <c r="B9" s="5" t="s">
        <v>206</v>
      </c>
      <c r="C9" s="30"/>
      <c r="D9" s="128"/>
    </row>
    <row r="10" spans="1:4" ht="15">
      <c r="A10" s="12" t="s">
        <v>419</v>
      </c>
      <c r="B10" s="5" t="s">
        <v>207</v>
      </c>
      <c r="C10" s="30"/>
      <c r="D10" s="128"/>
    </row>
    <row r="11" spans="1:4" ht="15">
      <c r="A11" s="19" t="s">
        <v>203</v>
      </c>
      <c r="B11" s="19" t="s">
        <v>207</v>
      </c>
      <c r="C11" s="30"/>
      <c r="D11" s="128"/>
    </row>
    <row r="12" spans="1:4" ht="15">
      <c r="A12" s="19" t="s">
        <v>204</v>
      </c>
      <c r="B12" s="19" t="s">
        <v>208</v>
      </c>
      <c r="C12" s="30"/>
      <c r="D12" s="128"/>
    </row>
    <row r="13" spans="1:4" ht="15">
      <c r="A13" s="11" t="s">
        <v>418</v>
      </c>
      <c r="B13" s="7" t="s">
        <v>209</v>
      </c>
      <c r="C13" s="30"/>
      <c r="D13" s="128"/>
    </row>
    <row r="14" spans="1:4" ht="15">
      <c r="A14" s="21" t="s">
        <v>423</v>
      </c>
      <c r="B14" s="5" t="s">
        <v>210</v>
      </c>
      <c r="C14" s="30"/>
      <c r="D14" s="128"/>
    </row>
    <row r="15" spans="1:4" ht="15">
      <c r="A15" s="19" t="s">
        <v>211</v>
      </c>
      <c r="B15" s="19" t="s">
        <v>210</v>
      </c>
      <c r="C15" s="30"/>
      <c r="D15" s="128"/>
    </row>
    <row r="16" spans="1:4" ht="15">
      <c r="A16" s="19" t="s">
        <v>212</v>
      </c>
      <c r="B16" s="19" t="s">
        <v>210</v>
      </c>
      <c r="C16" s="30"/>
      <c r="D16" s="128"/>
    </row>
    <row r="17" spans="1:4" ht="15">
      <c r="A17" s="21" t="s">
        <v>424</v>
      </c>
      <c r="B17" s="5" t="s">
        <v>213</v>
      </c>
      <c r="C17" s="30"/>
      <c r="D17" s="128"/>
    </row>
    <row r="18" spans="1:4" ht="15">
      <c r="A18" s="19" t="s">
        <v>204</v>
      </c>
      <c r="B18" s="19" t="s">
        <v>213</v>
      </c>
      <c r="C18" s="30"/>
      <c r="D18" s="128"/>
    </row>
    <row r="19" spans="1:4" ht="15">
      <c r="A19" s="13" t="s">
        <v>214</v>
      </c>
      <c r="B19" s="5" t="s">
        <v>215</v>
      </c>
      <c r="C19" s="30"/>
      <c r="D19" s="128"/>
    </row>
    <row r="20" spans="1:4" ht="15">
      <c r="A20" s="13" t="s">
        <v>425</v>
      </c>
      <c r="B20" s="5" t="s">
        <v>216</v>
      </c>
      <c r="C20" s="30"/>
      <c r="D20" s="128"/>
    </row>
    <row r="21" spans="1:4" ht="15">
      <c r="A21" s="19" t="s">
        <v>212</v>
      </c>
      <c r="B21" s="19" t="s">
        <v>216</v>
      </c>
      <c r="C21" s="30"/>
      <c r="D21" s="128"/>
    </row>
    <row r="22" spans="1:4" ht="15">
      <c r="A22" s="19" t="s">
        <v>204</v>
      </c>
      <c r="B22" s="19" t="s">
        <v>216</v>
      </c>
      <c r="C22" s="30"/>
      <c r="D22" s="128"/>
    </row>
    <row r="23" spans="1:4" ht="15">
      <c r="A23" s="22" t="s">
        <v>421</v>
      </c>
      <c r="B23" s="7" t="s">
        <v>217</v>
      </c>
      <c r="C23" s="30"/>
      <c r="D23" s="128"/>
    </row>
    <row r="24" spans="1:4" ht="15">
      <c r="A24" s="21" t="s">
        <v>218</v>
      </c>
      <c r="B24" s="5" t="s">
        <v>219</v>
      </c>
      <c r="C24" s="30"/>
      <c r="D24" s="128"/>
    </row>
    <row r="25" spans="1:4" ht="15">
      <c r="A25" s="21" t="s">
        <v>220</v>
      </c>
      <c r="B25" s="5" t="s">
        <v>221</v>
      </c>
      <c r="C25" s="30"/>
      <c r="D25" s="128"/>
    </row>
    <row r="26" spans="1:4" ht="15">
      <c r="A26" s="21" t="s">
        <v>224</v>
      </c>
      <c r="B26" s="5" t="s">
        <v>225</v>
      </c>
      <c r="C26" s="30"/>
      <c r="D26" s="128"/>
    </row>
    <row r="27" spans="1:4" ht="15">
      <c r="A27" s="21" t="s">
        <v>226</v>
      </c>
      <c r="B27" s="5" t="s">
        <v>227</v>
      </c>
      <c r="C27" s="30"/>
      <c r="D27" s="128"/>
    </row>
    <row r="28" spans="1:4" ht="15">
      <c r="A28" s="21" t="s">
        <v>228</v>
      </c>
      <c r="B28" s="5" t="s">
        <v>229</v>
      </c>
      <c r="C28" s="30"/>
      <c r="D28" s="128"/>
    </row>
    <row r="29" spans="1:4" ht="15">
      <c r="A29" s="50" t="s">
        <v>422</v>
      </c>
      <c r="B29" s="51" t="s">
        <v>230</v>
      </c>
      <c r="C29" s="30"/>
      <c r="D29" s="128"/>
    </row>
    <row r="30" spans="1:4" ht="15">
      <c r="A30" s="21" t="s">
        <v>231</v>
      </c>
      <c r="B30" s="5" t="s">
        <v>232</v>
      </c>
      <c r="C30" s="30"/>
      <c r="D30" s="128"/>
    </row>
    <row r="31" spans="1:4" ht="15">
      <c r="A31" s="12" t="s">
        <v>233</v>
      </c>
      <c r="B31" s="5" t="s">
        <v>234</v>
      </c>
      <c r="C31" s="30"/>
      <c r="D31" s="128"/>
    </row>
    <row r="32" spans="1:4" ht="15">
      <c r="A32" s="21" t="s">
        <v>426</v>
      </c>
      <c r="B32" s="5" t="s">
        <v>235</v>
      </c>
      <c r="C32" s="30"/>
      <c r="D32" s="128"/>
    </row>
    <row r="33" spans="1:4" ht="15">
      <c r="A33" s="19" t="s">
        <v>204</v>
      </c>
      <c r="B33" s="19" t="s">
        <v>235</v>
      </c>
      <c r="C33" s="30"/>
      <c r="D33" s="128"/>
    </row>
    <row r="34" spans="1:4" ht="15">
      <c r="A34" s="21" t="s">
        <v>427</v>
      </c>
      <c r="B34" s="5" t="s">
        <v>236</v>
      </c>
      <c r="C34" s="30"/>
      <c r="D34" s="128"/>
    </row>
    <row r="35" spans="1:4" ht="15">
      <c r="A35" s="19" t="s">
        <v>237</v>
      </c>
      <c r="B35" s="19" t="s">
        <v>236</v>
      </c>
      <c r="C35" s="30"/>
      <c r="D35" s="128"/>
    </row>
    <row r="36" spans="1:4" ht="15">
      <c r="A36" s="19" t="s">
        <v>238</v>
      </c>
      <c r="B36" s="19" t="s">
        <v>236</v>
      </c>
      <c r="C36" s="30"/>
      <c r="D36" s="128"/>
    </row>
    <row r="37" spans="1:4" ht="15">
      <c r="A37" s="19" t="s">
        <v>239</v>
      </c>
      <c r="B37" s="19" t="s">
        <v>236</v>
      </c>
      <c r="C37" s="30"/>
      <c r="D37" s="128"/>
    </row>
    <row r="38" spans="1:4" ht="15">
      <c r="A38" s="19" t="s">
        <v>204</v>
      </c>
      <c r="B38" s="19" t="s">
        <v>236</v>
      </c>
      <c r="C38" s="30"/>
      <c r="D38" s="128"/>
    </row>
    <row r="39" spans="1:4" ht="15">
      <c r="A39" s="50" t="s">
        <v>428</v>
      </c>
      <c r="B39" s="51" t="s">
        <v>240</v>
      </c>
      <c r="C39" s="30"/>
      <c r="D39" s="128"/>
    </row>
    <row r="40" ht="15">
      <c r="D40" s="143"/>
    </row>
    <row r="41" ht="15">
      <c r="D41" s="143"/>
    </row>
    <row r="42" spans="1:4" ht="25.5">
      <c r="A42" s="46" t="s">
        <v>637</v>
      </c>
      <c r="B42" s="3" t="s">
        <v>65</v>
      </c>
      <c r="C42" s="96" t="s">
        <v>13</v>
      </c>
      <c r="D42" s="157" t="s">
        <v>14</v>
      </c>
    </row>
    <row r="43" spans="1:4" ht="15">
      <c r="A43" s="21" t="s">
        <v>493</v>
      </c>
      <c r="B43" s="5" t="s">
        <v>330</v>
      </c>
      <c r="C43" s="30"/>
      <c r="D43" s="128">
        <v>124338</v>
      </c>
    </row>
    <row r="44" spans="1:4" ht="15">
      <c r="A44" s="58" t="s">
        <v>203</v>
      </c>
      <c r="B44" s="58" t="s">
        <v>330</v>
      </c>
      <c r="C44" s="30"/>
      <c r="D44" s="128">
        <v>124338</v>
      </c>
    </row>
    <row r="45" spans="1:4" ht="30">
      <c r="A45" s="12" t="s">
        <v>331</v>
      </c>
      <c r="B45" s="5" t="s">
        <v>332</v>
      </c>
      <c r="C45" s="30"/>
      <c r="D45" s="128"/>
    </row>
    <row r="46" spans="1:4" ht="15">
      <c r="A46" s="21" t="s">
        <v>542</v>
      </c>
      <c r="B46" s="5" t="s">
        <v>333</v>
      </c>
      <c r="C46" s="30"/>
      <c r="D46" s="128"/>
    </row>
    <row r="47" spans="1:4" ht="15">
      <c r="A47" s="58" t="s">
        <v>203</v>
      </c>
      <c r="B47" s="58" t="s">
        <v>333</v>
      </c>
      <c r="C47" s="30"/>
      <c r="D47" s="128"/>
    </row>
    <row r="48" spans="1:4" ht="15">
      <c r="A48" s="11" t="s">
        <v>513</v>
      </c>
      <c r="B48" s="7" t="s">
        <v>334</v>
      </c>
      <c r="C48" s="30"/>
      <c r="D48" s="128"/>
    </row>
    <row r="49" spans="1:4" ht="15">
      <c r="A49" s="12" t="s">
        <v>543</v>
      </c>
      <c r="B49" s="5" t="s">
        <v>335</v>
      </c>
      <c r="C49" s="30"/>
      <c r="D49" s="128"/>
    </row>
    <row r="50" spans="1:4" ht="15">
      <c r="A50" s="58" t="s">
        <v>211</v>
      </c>
      <c r="B50" s="58" t="s">
        <v>335</v>
      </c>
      <c r="C50" s="30"/>
      <c r="D50" s="128"/>
    </row>
    <row r="51" spans="1:4" ht="15">
      <c r="A51" s="21" t="s">
        <v>336</v>
      </c>
      <c r="B51" s="5" t="s">
        <v>337</v>
      </c>
      <c r="C51" s="30"/>
      <c r="D51" s="128"/>
    </row>
    <row r="52" spans="1:4" ht="15">
      <c r="A52" s="13" t="s">
        <v>544</v>
      </c>
      <c r="B52" s="5" t="s">
        <v>338</v>
      </c>
      <c r="C52" s="30"/>
      <c r="D52" s="128"/>
    </row>
    <row r="53" spans="1:4" ht="15">
      <c r="A53" s="58" t="s">
        <v>212</v>
      </c>
      <c r="B53" s="58" t="s">
        <v>338</v>
      </c>
      <c r="C53" s="30"/>
      <c r="D53" s="128"/>
    </row>
    <row r="54" spans="1:4" ht="15">
      <c r="A54" s="21" t="s">
        <v>339</v>
      </c>
      <c r="B54" s="5" t="s">
        <v>340</v>
      </c>
      <c r="C54" s="30"/>
      <c r="D54" s="128"/>
    </row>
    <row r="55" spans="1:4" ht="15">
      <c r="A55" s="22" t="s">
        <v>514</v>
      </c>
      <c r="B55" s="7" t="s">
        <v>341</v>
      </c>
      <c r="C55" s="30"/>
      <c r="D55" s="128"/>
    </row>
    <row r="56" spans="1:4" ht="15">
      <c r="A56" s="22" t="s">
        <v>345</v>
      </c>
      <c r="B56" s="7" t="s">
        <v>346</v>
      </c>
      <c r="C56" s="30"/>
      <c r="D56" s="128"/>
    </row>
    <row r="57" spans="1:4" ht="15">
      <c r="A57" s="22" t="s">
        <v>347</v>
      </c>
      <c r="B57" s="7" t="s">
        <v>348</v>
      </c>
      <c r="C57" s="30"/>
      <c r="D57" s="128"/>
    </row>
    <row r="58" spans="1:4" ht="15">
      <c r="A58" s="22" t="s">
        <v>351</v>
      </c>
      <c r="B58" s="7" t="s">
        <v>352</v>
      </c>
      <c r="C58" s="30"/>
      <c r="D58" s="128"/>
    </row>
    <row r="59" spans="1:4" ht="15">
      <c r="A59" s="11" t="s">
        <v>652</v>
      </c>
      <c r="B59" s="7" t="s">
        <v>353</v>
      </c>
      <c r="C59" s="30"/>
      <c r="D59" s="128"/>
    </row>
    <row r="60" spans="1:4" ht="15">
      <c r="A60" s="15" t="s">
        <v>354</v>
      </c>
      <c r="B60" s="7" t="s">
        <v>353</v>
      </c>
      <c r="C60" s="30"/>
      <c r="D60" s="128"/>
    </row>
    <row r="61" spans="1:4" ht="15">
      <c r="A61" s="100" t="s">
        <v>516</v>
      </c>
      <c r="B61" s="51" t="s">
        <v>355</v>
      </c>
      <c r="C61" s="30"/>
      <c r="D61" s="128">
        <v>124338</v>
      </c>
    </row>
    <row r="62" spans="1:4" ht="15">
      <c r="A62" s="12" t="s">
        <v>356</v>
      </c>
      <c r="B62" s="5" t="s">
        <v>357</v>
      </c>
      <c r="C62" s="30"/>
      <c r="D62" s="128"/>
    </row>
    <row r="63" spans="1:4" ht="15">
      <c r="A63" s="13" t="s">
        <v>358</v>
      </c>
      <c r="B63" s="5" t="s">
        <v>359</v>
      </c>
      <c r="C63" s="30"/>
      <c r="D63" s="128"/>
    </row>
    <row r="64" spans="1:4" ht="15">
      <c r="A64" s="21" t="s">
        <v>360</v>
      </c>
      <c r="B64" s="5" t="s">
        <v>361</v>
      </c>
      <c r="C64" s="30"/>
      <c r="D64" s="128"/>
    </row>
    <row r="65" spans="1:4" ht="15">
      <c r="A65" s="21" t="s">
        <v>498</v>
      </c>
      <c r="B65" s="5" t="s">
        <v>362</v>
      </c>
      <c r="C65" s="30"/>
      <c r="D65" s="128"/>
    </row>
    <row r="66" spans="1:4" ht="15">
      <c r="A66" s="58" t="s">
        <v>237</v>
      </c>
      <c r="B66" s="58" t="s">
        <v>362</v>
      </c>
      <c r="C66" s="30"/>
      <c r="D66" s="128"/>
    </row>
    <row r="67" spans="1:4" ht="15">
      <c r="A67" s="58" t="s">
        <v>238</v>
      </c>
      <c r="B67" s="58" t="s">
        <v>362</v>
      </c>
      <c r="C67" s="30"/>
      <c r="D67" s="128"/>
    </row>
    <row r="68" spans="1:4" ht="15">
      <c r="A68" s="59" t="s">
        <v>239</v>
      </c>
      <c r="B68" s="59" t="s">
        <v>362</v>
      </c>
      <c r="C68" s="30"/>
      <c r="D68" s="128"/>
    </row>
    <row r="69" spans="1:4" ht="15">
      <c r="A69" s="50" t="s">
        <v>517</v>
      </c>
      <c r="B69" s="51" t="s">
        <v>363</v>
      </c>
      <c r="C69" s="30"/>
      <c r="D69" s="30"/>
    </row>
  </sheetData>
  <sheetProtection/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1" r:id="rId1"/>
  <headerFooter>
    <oddHeader>&amp;R&amp;"-,Félkövér"24. számú melléklet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R227"/>
  <sheetViews>
    <sheetView zoomScalePageLayoutView="0" workbookViewId="0" topLeftCell="B190">
      <selection activeCell="T12" sqref="S12:T12"/>
    </sheetView>
  </sheetViews>
  <sheetFormatPr defaultColWidth="9.140625" defaultRowHeight="15"/>
  <cols>
    <col min="1" max="1" width="91.140625" style="0" customWidth="1"/>
    <col min="3" max="3" width="13.140625" style="143" hidden="1" customWidth="1"/>
    <col min="4" max="4" width="10.28125" style="0" bestFit="1" customWidth="1"/>
    <col min="5" max="6" width="12.57421875" style="0" customWidth="1"/>
    <col min="7" max="7" width="10.00390625" style="0" customWidth="1"/>
    <col min="8" max="8" width="9.7109375" style="0" customWidth="1"/>
    <col min="9" max="10" width="10.421875" style="0" customWidth="1"/>
    <col min="11" max="11" width="15.28125" style="0" bestFit="1" customWidth="1"/>
    <col min="12" max="12" width="16.140625" style="0" bestFit="1" customWidth="1"/>
    <col min="13" max="13" width="12.140625" style="0" bestFit="1" customWidth="1"/>
    <col min="14" max="14" width="14.140625" style="0" bestFit="1" customWidth="1"/>
    <col min="15" max="15" width="14.00390625" style="0" bestFit="1" customWidth="1"/>
    <col min="16" max="16" width="21.140625" style="0" customWidth="1"/>
  </cols>
  <sheetData>
    <row r="1" spans="1:16" ht="28.5" customHeight="1">
      <c r="A1" s="191" t="s">
        <v>709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</row>
    <row r="2" spans="1:16" ht="26.25" customHeight="1">
      <c r="A2" s="194" t="s">
        <v>3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</row>
    <row r="4" ht="15">
      <c r="A4" s="4" t="s">
        <v>653</v>
      </c>
    </row>
    <row r="5" spans="1:18" ht="25.5">
      <c r="A5" s="2" t="s">
        <v>64</v>
      </c>
      <c r="B5" s="3" t="s">
        <v>65</v>
      </c>
      <c r="C5" s="3"/>
      <c r="D5" s="86" t="s">
        <v>667</v>
      </c>
      <c r="E5" s="86" t="s">
        <v>668</v>
      </c>
      <c r="F5" s="86" t="s">
        <v>669</v>
      </c>
      <c r="G5" s="86" t="s">
        <v>670</v>
      </c>
      <c r="H5" s="86" t="s">
        <v>671</v>
      </c>
      <c r="I5" s="86" t="s">
        <v>672</v>
      </c>
      <c r="J5" s="86" t="s">
        <v>673</v>
      </c>
      <c r="K5" s="86" t="s">
        <v>674</v>
      </c>
      <c r="L5" s="86" t="s">
        <v>675</v>
      </c>
      <c r="M5" s="86" t="s">
        <v>676</v>
      </c>
      <c r="N5" s="86" t="s">
        <v>677</v>
      </c>
      <c r="O5" s="86" t="s">
        <v>678</v>
      </c>
      <c r="P5" s="87" t="s">
        <v>655</v>
      </c>
      <c r="Q5" s="4"/>
      <c r="R5" s="4"/>
    </row>
    <row r="6" spans="1:18" ht="15">
      <c r="A6" s="31" t="s">
        <v>66</v>
      </c>
      <c r="B6" s="32" t="s">
        <v>67</v>
      </c>
      <c r="C6" s="45">
        <f>25167+10968+1914+2520+10000+1464+1296+3108+6855+1638</f>
        <v>64930</v>
      </c>
      <c r="D6" s="139">
        <f aca="true" t="shared" si="0" ref="D6:D33">C6/12</f>
        <v>5410.833333333333</v>
      </c>
      <c r="E6" s="139">
        <f>C6/12</f>
        <v>5410.833333333333</v>
      </c>
      <c r="F6" s="139">
        <f>C6/12</f>
        <v>5410.833333333333</v>
      </c>
      <c r="G6" s="139">
        <f>C6/12</f>
        <v>5410.833333333333</v>
      </c>
      <c r="H6" s="139">
        <f>C6/12</f>
        <v>5410.833333333333</v>
      </c>
      <c r="I6" s="139">
        <f>C6/12</f>
        <v>5410.833333333333</v>
      </c>
      <c r="J6" s="139">
        <f>C6/12</f>
        <v>5410.833333333333</v>
      </c>
      <c r="K6" s="139">
        <f>C6/12</f>
        <v>5410.833333333333</v>
      </c>
      <c r="L6" s="139">
        <f>C6/12</f>
        <v>5410.833333333333</v>
      </c>
      <c r="M6" s="139">
        <f>C6/12</f>
        <v>5410.833333333333</v>
      </c>
      <c r="N6" s="139">
        <f>C6/12</f>
        <v>5410.833333333333</v>
      </c>
      <c r="O6" s="139">
        <f>C6/12</f>
        <v>5410.833333333333</v>
      </c>
      <c r="P6" s="139">
        <f>SUM(D6:O6)</f>
        <v>64930.00000000001</v>
      </c>
      <c r="Q6" s="4"/>
      <c r="R6" s="4"/>
    </row>
    <row r="7" spans="1:18" ht="15">
      <c r="A7" s="31" t="s">
        <v>68</v>
      </c>
      <c r="B7" s="33" t="s">
        <v>69</v>
      </c>
      <c r="C7" s="45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4"/>
      <c r="R7" s="4"/>
    </row>
    <row r="8" spans="1:18" ht="15">
      <c r="A8" s="31" t="s">
        <v>70</v>
      </c>
      <c r="B8" s="33" t="s">
        <v>71</v>
      </c>
      <c r="C8" s="45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4"/>
      <c r="R8" s="4"/>
    </row>
    <row r="9" spans="1:18" ht="15">
      <c r="A9" s="34" t="s">
        <v>72</v>
      </c>
      <c r="B9" s="33" t="s">
        <v>73</v>
      </c>
      <c r="C9" s="45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4"/>
      <c r="R9" s="4"/>
    </row>
    <row r="10" spans="1:18" ht="15">
      <c r="A10" s="34" t="s">
        <v>74</v>
      </c>
      <c r="B10" s="33" t="s">
        <v>75</v>
      </c>
      <c r="C10" s="45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4"/>
      <c r="R10" s="4"/>
    </row>
    <row r="11" spans="1:18" ht="15">
      <c r="A11" s="34" t="s">
        <v>76</v>
      </c>
      <c r="B11" s="33" t="s">
        <v>77</v>
      </c>
      <c r="C11" s="45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4"/>
      <c r="R11" s="4"/>
    </row>
    <row r="12" spans="1:18" ht="15">
      <c r="A12" s="34" t="s">
        <v>78</v>
      </c>
      <c r="B12" s="33" t="s">
        <v>79</v>
      </c>
      <c r="C12" s="45">
        <f>3193+1179+148+295+600+147+147+295+295+147</f>
        <v>6446</v>
      </c>
      <c r="D12" s="139">
        <f t="shared" si="0"/>
        <v>537.1666666666666</v>
      </c>
      <c r="E12" s="139">
        <f aca="true" t="shared" si="1" ref="E12:E70">C12/12</f>
        <v>537.1666666666666</v>
      </c>
      <c r="F12" s="139">
        <f aca="true" t="shared" si="2" ref="F12:F70">C12/12</f>
        <v>537.1666666666666</v>
      </c>
      <c r="G12" s="139">
        <f aca="true" t="shared" si="3" ref="G12:G70">C12/12</f>
        <v>537.1666666666666</v>
      </c>
      <c r="H12" s="139">
        <f aca="true" t="shared" si="4" ref="H12:H70">C12/12</f>
        <v>537.1666666666666</v>
      </c>
      <c r="I12" s="139">
        <f aca="true" t="shared" si="5" ref="I12:I70">C12/12</f>
        <v>537.1666666666666</v>
      </c>
      <c r="J12" s="139">
        <f aca="true" t="shared" si="6" ref="J12:J70">C12/12</f>
        <v>537.1666666666666</v>
      </c>
      <c r="K12" s="139">
        <f aca="true" t="shared" si="7" ref="K12:K70">C12/12</f>
        <v>537.1666666666666</v>
      </c>
      <c r="L12" s="139">
        <f aca="true" t="shared" si="8" ref="L12:L70">C12/12</f>
        <v>537.1666666666666</v>
      </c>
      <c r="M12" s="139">
        <f aca="true" t="shared" si="9" ref="M12:M70">C12/12</f>
        <v>537.1666666666666</v>
      </c>
      <c r="N12" s="139">
        <f aca="true" t="shared" si="10" ref="N12:N70">C12/12</f>
        <v>537.1666666666666</v>
      </c>
      <c r="O12" s="139">
        <f aca="true" t="shared" si="11" ref="O12:O70">C12/12</f>
        <v>537.1666666666666</v>
      </c>
      <c r="P12" s="139">
        <f aca="true" t="shared" si="12" ref="P12:P70">SUM(D12:O12)</f>
        <v>6446.000000000001</v>
      </c>
      <c r="Q12" s="4"/>
      <c r="R12" s="4"/>
    </row>
    <row r="13" spans="1:18" ht="15">
      <c r="A13" s="34" t="s">
        <v>80</v>
      </c>
      <c r="B13" s="33" t="s">
        <v>81</v>
      </c>
      <c r="C13" s="45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4"/>
      <c r="R13" s="4"/>
    </row>
    <row r="14" spans="1:18" ht="15">
      <c r="A14" s="5" t="s">
        <v>82</v>
      </c>
      <c r="B14" s="33" t="s">
        <v>83</v>
      </c>
      <c r="C14" s="45">
        <f>150+400</f>
        <v>550</v>
      </c>
      <c r="D14" s="139">
        <f t="shared" si="0"/>
        <v>45.833333333333336</v>
      </c>
      <c r="E14" s="139">
        <f t="shared" si="1"/>
        <v>45.833333333333336</v>
      </c>
      <c r="F14" s="139">
        <f t="shared" si="2"/>
        <v>45.833333333333336</v>
      </c>
      <c r="G14" s="139">
        <f t="shared" si="3"/>
        <v>45.833333333333336</v>
      </c>
      <c r="H14" s="139">
        <f t="shared" si="4"/>
        <v>45.833333333333336</v>
      </c>
      <c r="I14" s="139">
        <f t="shared" si="5"/>
        <v>45.833333333333336</v>
      </c>
      <c r="J14" s="139">
        <f t="shared" si="6"/>
        <v>45.833333333333336</v>
      </c>
      <c r="K14" s="139">
        <f t="shared" si="7"/>
        <v>45.833333333333336</v>
      </c>
      <c r="L14" s="139">
        <f t="shared" si="8"/>
        <v>45.833333333333336</v>
      </c>
      <c r="M14" s="139">
        <f t="shared" si="9"/>
        <v>45.833333333333336</v>
      </c>
      <c r="N14" s="139">
        <f t="shared" si="10"/>
        <v>45.833333333333336</v>
      </c>
      <c r="O14" s="139">
        <f t="shared" si="11"/>
        <v>45.833333333333336</v>
      </c>
      <c r="P14" s="139">
        <f t="shared" si="12"/>
        <v>549.9999999999999</v>
      </c>
      <c r="Q14" s="4"/>
      <c r="R14" s="4"/>
    </row>
    <row r="15" spans="1:18" ht="15">
      <c r="A15" s="5" t="s">
        <v>84</v>
      </c>
      <c r="B15" s="33" t="s">
        <v>85</v>
      </c>
      <c r="C15" s="45"/>
      <c r="D15" s="139">
        <f t="shared" si="0"/>
        <v>0</v>
      </c>
      <c r="E15" s="139">
        <f t="shared" si="1"/>
        <v>0</v>
      </c>
      <c r="F15" s="139">
        <f t="shared" si="2"/>
        <v>0</v>
      </c>
      <c r="G15" s="139">
        <f t="shared" si="3"/>
        <v>0</v>
      </c>
      <c r="H15" s="139">
        <f t="shared" si="4"/>
        <v>0</v>
      </c>
      <c r="I15" s="139">
        <f t="shared" si="5"/>
        <v>0</v>
      </c>
      <c r="J15" s="139">
        <f t="shared" si="6"/>
        <v>0</v>
      </c>
      <c r="K15" s="139">
        <f t="shared" si="7"/>
        <v>0</v>
      </c>
      <c r="L15" s="139">
        <f t="shared" si="8"/>
        <v>0</v>
      </c>
      <c r="M15" s="139">
        <f t="shared" si="9"/>
        <v>0</v>
      </c>
      <c r="N15" s="139">
        <f t="shared" si="10"/>
        <v>0</v>
      </c>
      <c r="O15" s="139">
        <f t="shared" si="11"/>
        <v>0</v>
      </c>
      <c r="P15" s="139">
        <f t="shared" si="12"/>
        <v>0</v>
      </c>
      <c r="Q15" s="4"/>
      <c r="R15" s="4"/>
    </row>
    <row r="16" spans="1:18" ht="15">
      <c r="A16" s="5" t="s">
        <v>86</v>
      </c>
      <c r="B16" s="33" t="s">
        <v>87</v>
      </c>
      <c r="C16" s="45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4"/>
      <c r="R16" s="4"/>
    </row>
    <row r="17" spans="1:18" ht="15">
      <c r="A17" s="5" t="s">
        <v>88</v>
      </c>
      <c r="B17" s="33" t="s">
        <v>89</v>
      </c>
      <c r="C17" s="45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4"/>
      <c r="R17" s="4"/>
    </row>
    <row r="18" spans="1:18" ht="15">
      <c r="A18" s="5" t="s">
        <v>429</v>
      </c>
      <c r="B18" s="33" t="s">
        <v>90</v>
      </c>
      <c r="C18" s="45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4"/>
      <c r="R18" s="4"/>
    </row>
    <row r="19" spans="1:18" s="150" customFormat="1" ht="15">
      <c r="A19" s="35" t="s">
        <v>367</v>
      </c>
      <c r="B19" s="36" t="s">
        <v>91</v>
      </c>
      <c r="C19" s="120">
        <f>SUM(C6:C18)</f>
        <v>71926</v>
      </c>
      <c r="D19" s="148">
        <f t="shared" si="0"/>
        <v>5993.833333333333</v>
      </c>
      <c r="E19" s="148">
        <f t="shared" si="1"/>
        <v>5993.833333333333</v>
      </c>
      <c r="F19" s="148">
        <f t="shared" si="2"/>
        <v>5993.833333333333</v>
      </c>
      <c r="G19" s="148">
        <f t="shared" si="3"/>
        <v>5993.833333333333</v>
      </c>
      <c r="H19" s="148">
        <f t="shared" si="4"/>
        <v>5993.833333333333</v>
      </c>
      <c r="I19" s="148">
        <f t="shared" si="5"/>
        <v>5993.833333333333</v>
      </c>
      <c r="J19" s="148">
        <f t="shared" si="6"/>
        <v>5993.833333333333</v>
      </c>
      <c r="K19" s="148">
        <f t="shared" si="7"/>
        <v>5993.833333333333</v>
      </c>
      <c r="L19" s="148">
        <f t="shared" si="8"/>
        <v>5993.833333333333</v>
      </c>
      <c r="M19" s="148">
        <f t="shared" si="9"/>
        <v>5993.833333333333</v>
      </c>
      <c r="N19" s="148">
        <f t="shared" si="10"/>
        <v>5993.833333333333</v>
      </c>
      <c r="O19" s="148">
        <f t="shared" si="11"/>
        <v>5993.833333333333</v>
      </c>
      <c r="P19" s="148">
        <f t="shared" si="12"/>
        <v>71926</v>
      </c>
      <c r="Q19" s="149"/>
      <c r="R19" s="149"/>
    </row>
    <row r="20" spans="1:18" ht="15">
      <c r="A20" s="5" t="s">
        <v>92</v>
      </c>
      <c r="B20" s="33" t="s">
        <v>93</v>
      </c>
      <c r="C20" s="45">
        <v>8280</v>
      </c>
      <c r="D20" s="139">
        <f t="shared" si="0"/>
        <v>690</v>
      </c>
      <c r="E20" s="139">
        <f t="shared" si="1"/>
        <v>690</v>
      </c>
      <c r="F20" s="139">
        <f t="shared" si="2"/>
        <v>690</v>
      </c>
      <c r="G20" s="139">
        <f t="shared" si="3"/>
        <v>690</v>
      </c>
      <c r="H20" s="139">
        <f t="shared" si="4"/>
        <v>690</v>
      </c>
      <c r="I20" s="139">
        <f t="shared" si="5"/>
        <v>690</v>
      </c>
      <c r="J20" s="139">
        <f t="shared" si="6"/>
        <v>690</v>
      </c>
      <c r="K20" s="139">
        <f t="shared" si="7"/>
        <v>690</v>
      </c>
      <c r="L20" s="139">
        <f t="shared" si="8"/>
        <v>690</v>
      </c>
      <c r="M20" s="139">
        <f t="shared" si="9"/>
        <v>690</v>
      </c>
      <c r="N20" s="139">
        <f t="shared" si="10"/>
        <v>690</v>
      </c>
      <c r="O20" s="139">
        <f t="shared" si="11"/>
        <v>690</v>
      </c>
      <c r="P20" s="139">
        <f t="shared" si="12"/>
        <v>8280</v>
      </c>
      <c r="Q20" s="4"/>
      <c r="R20" s="4"/>
    </row>
    <row r="21" spans="1:18" ht="15">
      <c r="A21" s="5" t="s">
        <v>94</v>
      </c>
      <c r="B21" s="33" t="s">
        <v>95</v>
      </c>
      <c r="C21" s="45">
        <f>1260</f>
        <v>1260</v>
      </c>
      <c r="D21" s="139">
        <f t="shared" si="0"/>
        <v>105</v>
      </c>
      <c r="E21" s="139">
        <f t="shared" si="1"/>
        <v>105</v>
      </c>
      <c r="F21" s="139">
        <f t="shared" si="2"/>
        <v>105</v>
      </c>
      <c r="G21" s="139">
        <f t="shared" si="3"/>
        <v>105</v>
      </c>
      <c r="H21" s="139">
        <f t="shared" si="4"/>
        <v>105</v>
      </c>
      <c r="I21" s="139">
        <f t="shared" si="5"/>
        <v>105</v>
      </c>
      <c r="J21" s="139">
        <f t="shared" si="6"/>
        <v>105</v>
      </c>
      <c r="K21" s="139">
        <f t="shared" si="7"/>
        <v>105</v>
      </c>
      <c r="L21" s="139">
        <f t="shared" si="8"/>
        <v>105</v>
      </c>
      <c r="M21" s="139">
        <f t="shared" si="9"/>
        <v>105</v>
      </c>
      <c r="N21" s="139">
        <f t="shared" si="10"/>
        <v>105</v>
      </c>
      <c r="O21" s="139">
        <f t="shared" si="11"/>
        <v>105</v>
      </c>
      <c r="P21" s="139">
        <f t="shared" si="12"/>
        <v>1260</v>
      </c>
      <c r="Q21" s="4"/>
      <c r="R21" s="4"/>
    </row>
    <row r="22" spans="1:18" ht="15">
      <c r="A22" s="6" t="s">
        <v>96</v>
      </c>
      <c r="B22" s="33" t="s">
        <v>97</v>
      </c>
      <c r="C22" s="45">
        <f>300+100</f>
        <v>400</v>
      </c>
      <c r="D22" s="139">
        <f t="shared" si="0"/>
        <v>33.333333333333336</v>
      </c>
      <c r="E22" s="139">
        <f t="shared" si="1"/>
        <v>33.333333333333336</v>
      </c>
      <c r="F22" s="139">
        <f t="shared" si="2"/>
        <v>33.333333333333336</v>
      </c>
      <c r="G22" s="139">
        <f t="shared" si="3"/>
        <v>33.333333333333336</v>
      </c>
      <c r="H22" s="139">
        <f t="shared" si="4"/>
        <v>33.333333333333336</v>
      </c>
      <c r="I22" s="139">
        <f t="shared" si="5"/>
        <v>33.333333333333336</v>
      </c>
      <c r="J22" s="139">
        <f t="shared" si="6"/>
        <v>33.333333333333336</v>
      </c>
      <c r="K22" s="139">
        <f t="shared" si="7"/>
        <v>33.333333333333336</v>
      </c>
      <c r="L22" s="139">
        <f t="shared" si="8"/>
        <v>33.333333333333336</v>
      </c>
      <c r="M22" s="139">
        <f t="shared" si="9"/>
        <v>33.333333333333336</v>
      </c>
      <c r="N22" s="139">
        <f t="shared" si="10"/>
        <v>33.333333333333336</v>
      </c>
      <c r="O22" s="139">
        <f t="shared" si="11"/>
        <v>33.333333333333336</v>
      </c>
      <c r="P22" s="139">
        <f t="shared" si="12"/>
        <v>399.99999999999994</v>
      </c>
      <c r="Q22" s="4"/>
      <c r="R22" s="4"/>
    </row>
    <row r="23" spans="1:18" s="150" customFormat="1" ht="15">
      <c r="A23" s="7" t="s">
        <v>368</v>
      </c>
      <c r="B23" s="36" t="s">
        <v>98</v>
      </c>
      <c r="C23" s="120">
        <f>SUM(C20:C22)</f>
        <v>9940</v>
      </c>
      <c r="D23" s="148">
        <f t="shared" si="0"/>
        <v>828.3333333333334</v>
      </c>
      <c r="E23" s="148">
        <f t="shared" si="1"/>
        <v>828.3333333333334</v>
      </c>
      <c r="F23" s="148">
        <f t="shared" si="2"/>
        <v>828.3333333333334</v>
      </c>
      <c r="G23" s="148">
        <f t="shared" si="3"/>
        <v>828.3333333333334</v>
      </c>
      <c r="H23" s="148">
        <f t="shared" si="4"/>
        <v>828.3333333333334</v>
      </c>
      <c r="I23" s="148">
        <f t="shared" si="5"/>
        <v>828.3333333333334</v>
      </c>
      <c r="J23" s="148">
        <f t="shared" si="6"/>
        <v>828.3333333333334</v>
      </c>
      <c r="K23" s="148">
        <f t="shared" si="7"/>
        <v>828.3333333333334</v>
      </c>
      <c r="L23" s="148">
        <f t="shared" si="8"/>
        <v>828.3333333333334</v>
      </c>
      <c r="M23" s="148">
        <f t="shared" si="9"/>
        <v>828.3333333333334</v>
      </c>
      <c r="N23" s="148">
        <f t="shared" si="10"/>
        <v>828.3333333333334</v>
      </c>
      <c r="O23" s="148">
        <f t="shared" si="11"/>
        <v>828.3333333333334</v>
      </c>
      <c r="P23" s="148">
        <f t="shared" si="12"/>
        <v>9940</v>
      </c>
      <c r="Q23" s="149"/>
      <c r="R23" s="149"/>
    </row>
    <row r="24" spans="1:18" s="150" customFormat="1" ht="15">
      <c r="A24" s="56" t="s">
        <v>459</v>
      </c>
      <c r="B24" s="57" t="s">
        <v>99</v>
      </c>
      <c r="C24" s="120">
        <f>C19+C23</f>
        <v>81866</v>
      </c>
      <c r="D24" s="148">
        <f t="shared" si="0"/>
        <v>6822.166666666667</v>
      </c>
      <c r="E24" s="148">
        <f t="shared" si="1"/>
        <v>6822.166666666667</v>
      </c>
      <c r="F24" s="148">
        <f t="shared" si="2"/>
        <v>6822.166666666667</v>
      </c>
      <c r="G24" s="148">
        <f t="shared" si="3"/>
        <v>6822.166666666667</v>
      </c>
      <c r="H24" s="148">
        <f t="shared" si="4"/>
        <v>6822.166666666667</v>
      </c>
      <c r="I24" s="148">
        <f t="shared" si="5"/>
        <v>6822.166666666667</v>
      </c>
      <c r="J24" s="148">
        <f t="shared" si="6"/>
        <v>6822.166666666667</v>
      </c>
      <c r="K24" s="148">
        <f t="shared" si="7"/>
        <v>6822.166666666667</v>
      </c>
      <c r="L24" s="148">
        <f t="shared" si="8"/>
        <v>6822.166666666667</v>
      </c>
      <c r="M24" s="148">
        <f t="shared" si="9"/>
        <v>6822.166666666667</v>
      </c>
      <c r="N24" s="148">
        <f t="shared" si="10"/>
        <v>6822.166666666667</v>
      </c>
      <c r="O24" s="148">
        <f t="shared" si="11"/>
        <v>6822.166666666667</v>
      </c>
      <c r="P24" s="148">
        <f t="shared" si="12"/>
        <v>81866</v>
      </c>
      <c r="Q24" s="149"/>
      <c r="R24" s="149"/>
    </row>
    <row r="25" spans="1:18" s="150" customFormat="1" ht="15">
      <c r="A25" s="42" t="s">
        <v>430</v>
      </c>
      <c r="B25" s="57" t="s">
        <v>100</v>
      </c>
      <c r="C25" s="120">
        <f>10077+3721+570+80+786+350+420+403+945+2090+495</f>
        <v>19937</v>
      </c>
      <c r="D25" s="148">
        <f t="shared" si="0"/>
        <v>1661.4166666666667</v>
      </c>
      <c r="E25" s="148">
        <f t="shared" si="1"/>
        <v>1661.4166666666667</v>
      </c>
      <c r="F25" s="148">
        <f t="shared" si="2"/>
        <v>1661.4166666666667</v>
      </c>
      <c r="G25" s="148">
        <f t="shared" si="3"/>
        <v>1661.4166666666667</v>
      </c>
      <c r="H25" s="148">
        <f t="shared" si="4"/>
        <v>1661.4166666666667</v>
      </c>
      <c r="I25" s="148">
        <f t="shared" si="5"/>
        <v>1661.4166666666667</v>
      </c>
      <c r="J25" s="148">
        <f t="shared" si="6"/>
        <v>1661.4166666666667</v>
      </c>
      <c r="K25" s="148">
        <f t="shared" si="7"/>
        <v>1661.4166666666667</v>
      </c>
      <c r="L25" s="148">
        <f t="shared" si="8"/>
        <v>1661.4166666666667</v>
      </c>
      <c r="M25" s="148">
        <f t="shared" si="9"/>
        <v>1661.4166666666667</v>
      </c>
      <c r="N25" s="148">
        <f t="shared" si="10"/>
        <v>1661.4166666666667</v>
      </c>
      <c r="O25" s="148">
        <f t="shared" si="11"/>
        <v>1661.4166666666667</v>
      </c>
      <c r="P25" s="148">
        <f t="shared" si="12"/>
        <v>19937</v>
      </c>
      <c r="Q25" s="149"/>
      <c r="R25" s="149"/>
    </row>
    <row r="26" spans="1:18" ht="15">
      <c r="A26" s="5" t="s">
        <v>101</v>
      </c>
      <c r="B26" s="33" t="s">
        <v>102</v>
      </c>
      <c r="C26" s="45">
        <f>1600+40+200+750+100+100+220+80</f>
        <v>3090</v>
      </c>
      <c r="D26" s="139">
        <f t="shared" si="0"/>
        <v>257.5</v>
      </c>
      <c r="E26" s="139">
        <f t="shared" si="1"/>
        <v>257.5</v>
      </c>
      <c r="F26" s="139">
        <f t="shared" si="2"/>
        <v>257.5</v>
      </c>
      <c r="G26" s="139">
        <f t="shared" si="3"/>
        <v>257.5</v>
      </c>
      <c r="H26" s="139">
        <f t="shared" si="4"/>
        <v>257.5</v>
      </c>
      <c r="I26" s="139">
        <f t="shared" si="5"/>
        <v>257.5</v>
      </c>
      <c r="J26" s="139">
        <f t="shared" si="6"/>
        <v>257.5</v>
      </c>
      <c r="K26" s="139">
        <f t="shared" si="7"/>
        <v>257.5</v>
      </c>
      <c r="L26" s="139">
        <f t="shared" si="8"/>
        <v>257.5</v>
      </c>
      <c r="M26" s="139">
        <f t="shared" si="9"/>
        <v>257.5</v>
      </c>
      <c r="N26" s="139">
        <f t="shared" si="10"/>
        <v>257.5</v>
      </c>
      <c r="O26" s="139">
        <f t="shared" si="11"/>
        <v>257.5</v>
      </c>
      <c r="P26" s="139">
        <f t="shared" si="12"/>
        <v>3090</v>
      </c>
      <c r="Q26" s="4"/>
      <c r="R26" s="4"/>
    </row>
    <row r="27" spans="1:18" ht="15">
      <c r="A27" s="5" t="s">
        <v>103</v>
      </c>
      <c r="B27" s="33" t="s">
        <v>104</v>
      </c>
      <c r="C27" s="45">
        <f>23740+4400+1140+50+250+100+400+90+220+210</f>
        <v>30600</v>
      </c>
      <c r="D27" s="139">
        <f t="shared" si="0"/>
        <v>2550</v>
      </c>
      <c r="E27" s="139">
        <f t="shared" si="1"/>
        <v>2550</v>
      </c>
      <c r="F27" s="139">
        <f t="shared" si="2"/>
        <v>2550</v>
      </c>
      <c r="G27" s="139">
        <f t="shared" si="3"/>
        <v>2550</v>
      </c>
      <c r="H27" s="139">
        <f t="shared" si="4"/>
        <v>2550</v>
      </c>
      <c r="I27" s="139">
        <f t="shared" si="5"/>
        <v>2550</v>
      </c>
      <c r="J27" s="139">
        <f t="shared" si="6"/>
        <v>2550</v>
      </c>
      <c r="K27" s="139">
        <f t="shared" si="7"/>
        <v>2550</v>
      </c>
      <c r="L27" s="139">
        <f t="shared" si="8"/>
        <v>2550</v>
      </c>
      <c r="M27" s="139">
        <f t="shared" si="9"/>
        <v>2550</v>
      </c>
      <c r="N27" s="139">
        <f t="shared" si="10"/>
        <v>2550</v>
      </c>
      <c r="O27" s="139">
        <f t="shared" si="11"/>
        <v>2550</v>
      </c>
      <c r="P27" s="139">
        <f t="shared" si="12"/>
        <v>30600</v>
      </c>
      <c r="Q27" s="4"/>
      <c r="R27" s="4"/>
    </row>
    <row r="28" spans="1:18" ht="15">
      <c r="A28" s="5" t="s">
        <v>105</v>
      </c>
      <c r="B28" s="33" t="s">
        <v>106</v>
      </c>
      <c r="C28" s="45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4"/>
      <c r="R28" s="4"/>
    </row>
    <row r="29" spans="1:18" s="150" customFormat="1" ht="15">
      <c r="A29" s="7" t="s">
        <v>369</v>
      </c>
      <c r="B29" s="36" t="s">
        <v>107</v>
      </c>
      <c r="C29" s="120">
        <f>SUM(C26:C28)</f>
        <v>33690</v>
      </c>
      <c r="D29" s="148">
        <f t="shared" si="0"/>
        <v>2807.5</v>
      </c>
      <c r="E29" s="148">
        <f t="shared" si="1"/>
        <v>2807.5</v>
      </c>
      <c r="F29" s="148">
        <f t="shared" si="2"/>
        <v>2807.5</v>
      </c>
      <c r="G29" s="148">
        <f t="shared" si="3"/>
        <v>2807.5</v>
      </c>
      <c r="H29" s="148">
        <f t="shared" si="4"/>
        <v>2807.5</v>
      </c>
      <c r="I29" s="148">
        <f t="shared" si="5"/>
        <v>2807.5</v>
      </c>
      <c r="J29" s="148">
        <f t="shared" si="6"/>
        <v>2807.5</v>
      </c>
      <c r="K29" s="148">
        <f t="shared" si="7"/>
        <v>2807.5</v>
      </c>
      <c r="L29" s="148">
        <f t="shared" si="8"/>
        <v>2807.5</v>
      </c>
      <c r="M29" s="148">
        <f t="shared" si="9"/>
        <v>2807.5</v>
      </c>
      <c r="N29" s="148">
        <f t="shared" si="10"/>
        <v>2807.5</v>
      </c>
      <c r="O29" s="148">
        <f t="shared" si="11"/>
        <v>2807.5</v>
      </c>
      <c r="P29" s="148">
        <f t="shared" si="12"/>
        <v>33690</v>
      </c>
      <c r="Q29" s="149"/>
      <c r="R29" s="149"/>
    </row>
    <row r="30" spans="1:18" ht="15">
      <c r="A30" s="5" t="s">
        <v>108</v>
      </c>
      <c r="B30" s="33" t="s">
        <v>109</v>
      </c>
      <c r="C30" s="45">
        <f>150+170</f>
        <v>320</v>
      </c>
      <c r="D30" s="139">
        <f t="shared" si="0"/>
        <v>26.666666666666668</v>
      </c>
      <c r="E30" s="139">
        <f t="shared" si="1"/>
        <v>26.666666666666668</v>
      </c>
      <c r="F30" s="139">
        <f t="shared" si="2"/>
        <v>26.666666666666668</v>
      </c>
      <c r="G30" s="139">
        <f t="shared" si="3"/>
        <v>26.666666666666668</v>
      </c>
      <c r="H30" s="139">
        <f t="shared" si="4"/>
        <v>26.666666666666668</v>
      </c>
      <c r="I30" s="139">
        <f t="shared" si="5"/>
        <v>26.666666666666668</v>
      </c>
      <c r="J30" s="139">
        <f t="shared" si="6"/>
        <v>26.666666666666668</v>
      </c>
      <c r="K30" s="139">
        <f t="shared" si="7"/>
        <v>26.666666666666668</v>
      </c>
      <c r="L30" s="139">
        <f t="shared" si="8"/>
        <v>26.666666666666668</v>
      </c>
      <c r="M30" s="139">
        <f t="shared" si="9"/>
        <v>26.666666666666668</v>
      </c>
      <c r="N30" s="139">
        <f t="shared" si="10"/>
        <v>26.666666666666668</v>
      </c>
      <c r="O30" s="139">
        <f t="shared" si="11"/>
        <v>26.666666666666668</v>
      </c>
      <c r="P30" s="139">
        <f t="shared" si="12"/>
        <v>320</v>
      </c>
      <c r="Q30" s="4"/>
      <c r="R30" s="4"/>
    </row>
    <row r="31" spans="1:18" ht="15">
      <c r="A31" s="5" t="s">
        <v>110</v>
      </c>
      <c r="B31" s="33" t="s">
        <v>111</v>
      </c>
      <c r="C31" s="45">
        <f>500+200+600+30+150+20+200</f>
        <v>1700</v>
      </c>
      <c r="D31" s="139">
        <f t="shared" si="0"/>
        <v>141.66666666666666</v>
      </c>
      <c r="E31" s="139">
        <f t="shared" si="1"/>
        <v>141.66666666666666</v>
      </c>
      <c r="F31" s="139">
        <f t="shared" si="2"/>
        <v>141.66666666666666</v>
      </c>
      <c r="G31" s="139">
        <f t="shared" si="3"/>
        <v>141.66666666666666</v>
      </c>
      <c r="H31" s="139">
        <f t="shared" si="4"/>
        <v>141.66666666666666</v>
      </c>
      <c r="I31" s="139">
        <f t="shared" si="5"/>
        <v>141.66666666666666</v>
      </c>
      <c r="J31" s="139">
        <f t="shared" si="6"/>
        <v>141.66666666666666</v>
      </c>
      <c r="K31" s="139">
        <f t="shared" si="7"/>
        <v>141.66666666666666</v>
      </c>
      <c r="L31" s="139">
        <f t="shared" si="8"/>
        <v>141.66666666666666</v>
      </c>
      <c r="M31" s="139">
        <f t="shared" si="9"/>
        <v>141.66666666666666</v>
      </c>
      <c r="N31" s="139">
        <f t="shared" si="10"/>
        <v>141.66666666666666</v>
      </c>
      <c r="O31" s="139">
        <f t="shared" si="11"/>
        <v>141.66666666666666</v>
      </c>
      <c r="P31" s="139">
        <f t="shared" si="12"/>
        <v>1700.0000000000002</v>
      </c>
      <c r="Q31" s="4"/>
      <c r="R31" s="4"/>
    </row>
    <row r="32" spans="1:18" s="150" customFormat="1" ht="15">
      <c r="A32" s="7" t="s">
        <v>460</v>
      </c>
      <c r="B32" s="36" t="s">
        <v>112</v>
      </c>
      <c r="C32" s="120">
        <f>C30+C31</f>
        <v>2020</v>
      </c>
      <c r="D32" s="148">
        <f t="shared" si="0"/>
        <v>168.33333333333334</v>
      </c>
      <c r="E32" s="148">
        <f t="shared" si="1"/>
        <v>168.33333333333334</v>
      </c>
      <c r="F32" s="148">
        <f t="shared" si="2"/>
        <v>168.33333333333334</v>
      </c>
      <c r="G32" s="148">
        <f t="shared" si="3"/>
        <v>168.33333333333334</v>
      </c>
      <c r="H32" s="148">
        <f t="shared" si="4"/>
        <v>168.33333333333334</v>
      </c>
      <c r="I32" s="148">
        <f t="shared" si="5"/>
        <v>168.33333333333334</v>
      </c>
      <c r="J32" s="148">
        <f t="shared" si="6"/>
        <v>168.33333333333334</v>
      </c>
      <c r="K32" s="148">
        <f t="shared" si="7"/>
        <v>168.33333333333334</v>
      </c>
      <c r="L32" s="148">
        <f t="shared" si="8"/>
        <v>168.33333333333334</v>
      </c>
      <c r="M32" s="148">
        <f t="shared" si="9"/>
        <v>168.33333333333334</v>
      </c>
      <c r="N32" s="148">
        <f t="shared" si="10"/>
        <v>168.33333333333334</v>
      </c>
      <c r="O32" s="148">
        <f t="shared" si="11"/>
        <v>168.33333333333334</v>
      </c>
      <c r="P32" s="148">
        <f t="shared" si="12"/>
        <v>2019.9999999999998</v>
      </c>
      <c r="Q32" s="149"/>
      <c r="R32" s="149"/>
    </row>
    <row r="33" spans="1:18" ht="15">
      <c r="A33" s="5" t="s">
        <v>113</v>
      </c>
      <c r="B33" s="33" t="s">
        <v>114</v>
      </c>
      <c r="C33" s="45">
        <f>1855+12000+3000+1850+485+5400+1500+5000+340</f>
        <v>31430</v>
      </c>
      <c r="D33" s="139">
        <f t="shared" si="0"/>
        <v>2619.1666666666665</v>
      </c>
      <c r="E33" s="139">
        <f t="shared" si="1"/>
        <v>2619.1666666666665</v>
      </c>
      <c r="F33" s="139">
        <f t="shared" si="2"/>
        <v>2619.1666666666665</v>
      </c>
      <c r="G33" s="139">
        <f t="shared" si="3"/>
        <v>2619.1666666666665</v>
      </c>
      <c r="H33" s="139">
        <f t="shared" si="4"/>
        <v>2619.1666666666665</v>
      </c>
      <c r="I33" s="139">
        <f t="shared" si="5"/>
        <v>2619.1666666666665</v>
      </c>
      <c r="J33" s="139">
        <f t="shared" si="6"/>
        <v>2619.1666666666665</v>
      </c>
      <c r="K33" s="139">
        <f t="shared" si="7"/>
        <v>2619.1666666666665</v>
      </c>
      <c r="L33" s="139">
        <f t="shared" si="8"/>
        <v>2619.1666666666665</v>
      </c>
      <c r="M33" s="139">
        <f t="shared" si="9"/>
        <v>2619.1666666666665</v>
      </c>
      <c r="N33" s="139">
        <f t="shared" si="10"/>
        <v>2619.1666666666665</v>
      </c>
      <c r="O33" s="139">
        <f t="shared" si="11"/>
        <v>2619.1666666666665</v>
      </c>
      <c r="P33" s="139">
        <f t="shared" si="12"/>
        <v>31430.000000000004</v>
      </c>
      <c r="Q33" s="4"/>
      <c r="R33" s="4"/>
    </row>
    <row r="34" spans="1:18" ht="15">
      <c r="A34" s="5" t="s">
        <v>115</v>
      </c>
      <c r="B34" s="33" t="s">
        <v>116</v>
      </c>
      <c r="C34" s="45"/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4"/>
      <c r="R34" s="4"/>
    </row>
    <row r="35" spans="1:18" ht="15">
      <c r="A35" s="5" t="s">
        <v>431</v>
      </c>
      <c r="B35" s="33" t="s">
        <v>117</v>
      </c>
      <c r="C35" s="45"/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4"/>
      <c r="R35" s="4"/>
    </row>
    <row r="36" spans="1:18" ht="15">
      <c r="A36" s="5"/>
      <c r="B36" s="33" t="s">
        <v>119</v>
      </c>
      <c r="C36" s="45">
        <v>35824</v>
      </c>
      <c r="D36" s="139">
        <f>C36/12</f>
        <v>2985.3333333333335</v>
      </c>
      <c r="E36" s="139">
        <f>C36/12</f>
        <v>2985.3333333333335</v>
      </c>
      <c r="F36" s="139">
        <f>C36/12</f>
        <v>2985.3333333333335</v>
      </c>
      <c r="G36" s="139">
        <f>C36/12</f>
        <v>2985.3333333333335</v>
      </c>
      <c r="H36" s="139">
        <f>C36/12</f>
        <v>2985.3333333333335</v>
      </c>
      <c r="I36" s="139">
        <f>C36/12</f>
        <v>2985.3333333333335</v>
      </c>
      <c r="J36" s="139">
        <f>C36/12</f>
        <v>2985.3333333333335</v>
      </c>
      <c r="K36" s="139">
        <f>C36/12</f>
        <v>2985.3333333333335</v>
      </c>
      <c r="L36" s="139">
        <f>C36/12</f>
        <v>2985.3333333333335</v>
      </c>
      <c r="M36" s="139">
        <f>C36/12</f>
        <v>2985.3333333333335</v>
      </c>
      <c r="N36" s="139">
        <f>C36/12</f>
        <v>2985.3333333333335</v>
      </c>
      <c r="O36" s="139">
        <f>C36/12</f>
        <v>2985.3333333333335</v>
      </c>
      <c r="P36" s="139">
        <f>SUM(D36:O36)</f>
        <v>35824</v>
      </c>
      <c r="Q36" s="4"/>
      <c r="R36" s="4"/>
    </row>
    <row r="37" spans="1:18" ht="15">
      <c r="A37" s="10" t="s">
        <v>432</v>
      </c>
      <c r="B37" s="33" t="s">
        <v>120</v>
      </c>
      <c r="C37" s="45">
        <v>0</v>
      </c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4"/>
      <c r="R37" s="4"/>
    </row>
    <row r="38" spans="1:18" ht="15">
      <c r="A38" s="6" t="s">
        <v>121</v>
      </c>
      <c r="B38" s="33" t="s">
        <v>122</v>
      </c>
      <c r="C38" s="45"/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4"/>
      <c r="R38" s="4"/>
    </row>
    <row r="39" spans="1:18" ht="15">
      <c r="A39" s="5" t="s">
        <v>433</v>
      </c>
      <c r="B39" s="33" t="s">
        <v>123</v>
      </c>
      <c r="C39" s="45">
        <v>13655</v>
      </c>
      <c r="D39" s="139">
        <f aca="true" t="shared" si="13" ref="D39:D59">C39/12</f>
        <v>1137.9166666666667</v>
      </c>
      <c r="E39" s="139">
        <f t="shared" si="1"/>
        <v>1137.9166666666667</v>
      </c>
      <c r="F39" s="139">
        <f t="shared" si="2"/>
        <v>1137.9166666666667</v>
      </c>
      <c r="G39" s="139">
        <f t="shared" si="3"/>
        <v>1137.9166666666667</v>
      </c>
      <c r="H39" s="139">
        <f t="shared" si="4"/>
        <v>1137.9166666666667</v>
      </c>
      <c r="I39" s="139">
        <f t="shared" si="5"/>
        <v>1137.9166666666667</v>
      </c>
      <c r="J39" s="139">
        <f t="shared" si="6"/>
        <v>1137.9166666666667</v>
      </c>
      <c r="K39" s="139">
        <f t="shared" si="7"/>
        <v>1137.9166666666667</v>
      </c>
      <c r="L39" s="139">
        <f t="shared" si="8"/>
        <v>1137.9166666666667</v>
      </c>
      <c r="M39" s="139">
        <f t="shared" si="9"/>
        <v>1137.9166666666667</v>
      </c>
      <c r="N39" s="139">
        <f t="shared" si="10"/>
        <v>1137.9166666666667</v>
      </c>
      <c r="O39" s="139">
        <f t="shared" si="11"/>
        <v>1137.9166666666667</v>
      </c>
      <c r="P39" s="139">
        <f t="shared" si="12"/>
        <v>13654.999999999998</v>
      </c>
      <c r="Q39" s="4"/>
      <c r="R39" s="4"/>
    </row>
    <row r="40" spans="1:18" s="150" customFormat="1" ht="15">
      <c r="A40" s="7" t="s">
        <v>370</v>
      </c>
      <c r="B40" s="36" t="s">
        <v>124</v>
      </c>
      <c r="C40" s="120">
        <f>C33+C36+C39</f>
        <v>80909</v>
      </c>
      <c r="D40" s="148">
        <f t="shared" si="13"/>
        <v>6742.416666666667</v>
      </c>
      <c r="E40" s="148">
        <f t="shared" si="1"/>
        <v>6742.416666666667</v>
      </c>
      <c r="F40" s="148">
        <f t="shared" si="2"/>
        <v>6742.416666666667</v>
      </c>
      <c r="G40" s="148">
        <f t="shared" si="3"/>
        <v>6742.416666666667</v>
      </c>
      <c r="H40" s="148">
        <f t="shared" si="4"/>
        <v>6742.416666666667</v>
      </c>
      <c r="I40" s="148">
        <f t="shared" si="5"/>
        <v>6742.416666666667</v>
      </c>
      <c r="J40" s="148">
        <f t="shared" si="6"/>
        <v>6742.416666666667</v>
      </c>
      <c r="K40" s="148">
        <f t="shared" si="7"/>
        <v>6742.416666666667</v>
      </c>
      <c r="L40" s="148">
        <f t="shared" si="8"/>
        <v>6742.416666666667</v>
      </c>
      <c r="M40" s="148">
        <f t="shared" si="9"/>
        <v>6742.416666666667</v>
      </c>
      <c r="N40" s="148">
        <f t="shared" si="10"/>
        <v>6742.416666666667</v>
      </c>
      <c r="O40" s="148">
        <f t="shared" si="11"/>
        <v>6742.416666666667</v>
      </c>
      <c r="P40" s="148">
        <f t="shared" si="12"/>
        <v>80909</v>
      </c>
      <c r="Q40" s="149"/>
      <c r="R40" s="149"/>
    </row>
    <row r="41" spans="1:18" ht="15">
      <c r="A41" s="5" t="s">
        <v>125</v>
      </c>
      <c r="B41" s="33" t="s">
        <v>126</v>
      </c>
      <c r="C41" s="125">
        <v>970</v>
      </c>
      <c r="D41" s="139">
        <f t="shared" si="13"/>
        <v>80.83333333333333</v>
      </c>
      <c r="E41" s="139">
        <f t="shared" si="1"/>
        <v>80.83333333333333</v>
      </c>
      <c r="F41" s="139">
        <f t="shared" si="2"/>
        <v>80.83333333333333</v>
      </c>
      <c r="G41" s="139">
        <f t="shared" si="3"/>
        <v>80.83333333333333</v>
      </c>
      <c r="H41" s="139">
        <f t="shared" si="4"/>
        <v>80.83333333333333</v>
      </c>
      <c r="I41" s="139">
        <f t="shared" si="5"/>
        <v>80.83333333333333</v>
      </c>
      <c r="J41" s="139">
        <f t="shared" si="6"/>
        <v>80.83333333333333</v>
      </c>
      <c r="K41" s="139">
        <f t="shared" si="7"/>
        <v>80.83333333333333</v>
      </c>
      <c r="L41" s="139">
        <f t="shared" si="8"/>
        <v>80.83333333333333</v>
      </c>
      <c r="M41" s="139">
        <f t="shared" si="9"/>
        <v>80.83333333333333</v>
      </c>
      <c r="N41" s="139">
        <f t="shared" si="10"/>
        <v>80.83333333333333</v>
      </c>
      <c r="O41" s="139">
        <f t="shared" si="11"/>
        <v>80.83333333333333</v>
      </c>
      <c r="P41" s="139">
        <f t="shared" si="12"/>
        <v>970.0000000000001</v>
      </c>
      <c r="Q41" s="4"/>
      <c r="R41" s="4"/>
    </row>
    <row r="42" spans="1:18" ht="15">
      <c r="A42" s="5" t="s">
        <v>127</v>
      </c>
      <c r="B42" s="33" t="s">
        <v>128</v>
      </c>
      <c r="C42" s="45">
        <v>3500</v>
      </c>
      <c r="D42" s="139"/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39"/>
      <c r="Q42" s="4"/>
      <c r="R42" s="4"/>
    </row>
    <row r="43" spans="1:18" s="150" customFormat="1" ht="15">
      <c r="A43" s="7" t="s">
        <v>371</v>
      </c>
      <c r="B43" s="36" t="s">
        <v>129</v>
      </c>
      <c r="C43" s="120">
        <f>C41+C42</f>
        <v>4470</v>
      </c>
      <c r="D43" s="148">
        <f t="shared" si="13"/>
        <v>372.5</v>
      </c>
      <c r="E43" s="148">
        <f t="shared" si="1"/>
        <v>372.5</v>
      </c>
      <c r="F43" s="148">
        <f t="shared" si="2"/>
        <v>372.5</v>
      </c>
      <c r="G43" s="148">
        <f t="shared" si="3"/>
        <v>372.5</v>
      </c>
      <c r="H43" s="148">
        <f t="shared" si="4"/>
        <v>372.5</v>
      </c>
      <c r="I43" s="148">
        <f t="shared" si="5"/>
        <v>372.5</v>
      </c>
      <c r="J43" s="148">
        <f t="shared" si="6"/>
        <v>372.5</v>
      </c>
      <c r="K43" s="148">
        <f t="shared" si="7"/>
        <v>372.5</v>
      </c>
      <c r="L43" s="148">
        <f t="shared" si="8"/>
        <v>372.5</v>
      </c>
      <c r="M43" s="148">
        <f t="shared" si="9"/>
        <v>372.5</v>
      </c>
      <c r="N43" s="148">
        <f t="shared" si="10"/>
        <v>372.5</v>
      </c>
      <c r="O43" s="148">
        <f t="shared" si="11"/>
        <v>372.5</v>
      </c>
      <c r="P43" s="148">
        <f t="shared" si="12"/>
        <v>4470</v>
      </c>
      <c r="Q43" s="149"/>
      <c r="R43" s="149"/>
    </row>
    <row r="44" spans="1:18" ht="15">
      <c r="A44" s="5" t="s">
        <v>130</v>
      </c>
      <c r="B44" s="33" t="s">
        <v>131</v>
      </c>
      <c r="C44" s="125">
        <v>40113</v>
      </c>
      <c r="D44" s="139">
        <f t="shared" si="13"/>
        <v>3342.75</v>
      </c>
      <c r="E44" s="139">
        <f t="shared" si="1"/>
        <v>3342.75</v>
      </c>
      <c r="F44" s="139">
        <f t="shared" si="2"/>
        <v>3342.75</v>
      </c>
      <c r="G44" s="139">
        <f t="shared" si="3"/>
        <v>3342.75</v>
      </c>
      <c r="H44" s="139">
        <f t="shared" si="4"/>
        <v>3342.75</v>
      </c>
      <c r="I44" s="139">
        <f t="shared" si="5"/>
        <v>3342.75</v>
      </c>
      <c r="J44" s="139">
        <f t="shared" si="6"/>
        <v>3342.75</v>
      </c>
      <c r="K44" s="139">
        <f t="shared" si="7"/>
        <v>3342.75</v>
      </c>
      <c r="L44" s="139">
        <f t="shared" si="8"/>
        <v>3342.75</v>
      </c>
      <c r="M44" s="139">
        <f t="shared" si="9"/>
        <v>3342.75</v>
      </c>
      <c r="N44" s="139">
        <f t="shared" si="10"/>
        <v>3342.75</v>
      </c>
      <c r="O44" s="139">
        <f t="shared" si="11"/>
        <v>3342.75</v>
      </c>
      <c r="P44" s="139">
        <f t="shared" si="12"/>
        <v>40113</v>
      </c>
      <c r="Q44" s="4"/>
      <c r="R44" s="4"/>
    </row>
    <row r="45" spans="1:18" ht="15">
      <c r="A45" s="5" t="s">
        <v>132</v>
      </c>
      <c r="B45" s="33" t="s">
        <v>133</v>
      </c>
      <c r="C45" s="45">
        <v>0</v>
      </c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4"/>
      <c r="R45" s="4"/>
    </row>
    <row r="46" spans="1:18" ht="15">
      <c r="A46" s="5" t="s">
        <v>434</v>
      </c>
      <c r="B46" s="33" t="s">
        <v>134</v>
      </c>
      <c r="C46" s="45"/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>
        <v>1910</v>
      </c>
      <c r="P46" s="139">
        <f t="shared" si="12"/>
        <v>1910</v>
      </c>
      <c r="Q46" s="4"/>
      <c r="R46" s="4"/>
    </row>
    <row r="47" spans="1:18" ht="15">
      <c r="A47" s="5" t="s">
        <v>435</v>
      </c>
      <c r="B47" s="33" t="s">
        <v>135</v>
      </c>
      <c r="C47" s="45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4"/>
      <c r="R47" s="4"/>
    </row>
    <row r="48" spans="1:18" ht="15">
      <c r="A48" s="5" t="s">
        <v>136</v>
      </c>
      <c r="B48" s="33" t="s">
        <v>137</v>
      </c>
      <c r="C48" s="45">
        <v>55268</v>
      </c>
      <c r="D48" s="139">
        <f t="shared" si="13"/>
        <v>4605.666666666667</v>
      </c>
      <c r="E48" s="139">
        <f t="shared" si="1"/>
        <v>4605.666666666667</v>
      </c>
      <c r="F48" s="139">
        <f t="shared" si="2"/>
        <v>4605.666666666667</v>
      </c>
      <c r="G48" s="139">
        <f t="shared" si="3"/>
        <v>4605.666666666667</v>
      </c>
      <c r="H48" s="139">
        <f t="shared" si="4"/>
        <v>4605.666666666667</v>
      </c>
      <c r="I48" s="139">
        <f t="shared" si="5"/>
        <v>4605.666666666667</v>
      </c>
      <c r="J48" s="139">
        <f t="shared" si="6"/>
        <v>4605.666666666667</v>
      </c>
      <c r="K48" s="139">
        <f t="shared" si="7"/>
        <v>4605.666666666667</v>
      </c>
      <c r="L48" s="139">
        <f t="shared" si="8"/>
        <v>4605.666666666667</v>
      </c>
      <c r="M48" s="139">
        <f t="shared" si="9"/>
        <v>4605.666666666667</v>
      </c>
      <c r="N48" s="139">
        <f t="shared" si="10"/>
        <v>4605.666666666667</v>
      </c>
      <c r="O48" s="139">
        <f t="shared" si="11"/>
        <v>4605.666666666667</v>
      </c>
      <c r="P48" s="139">
        <f t="shared" si="12"/>
        <v>55267.99999999999</v>
      </c>
      <c r="Q48" s="4"/>
      <c r="R48" s="4"/>
    </row>
    <row r="49" spans="1:18" s="150" customFormat="1" ht="15">
      <c r="A49" s="7" t="s">
        <v>372</v>
      </c>
      <c r="B49" s="36" t="s">
        <v>138</v>
      </c>
      <c r="C49" s="120">
        <f>C44+C48</f>
        <v>95381</v>
      </c>
      <c r="D49" s="148">
        <f t="shared" si="13"/>
        <v>7948.416666666667</v>
      </c>
      <c r="E49" s="148">
        <f t="shared" si="1"/>
        <v>7948.416666666667</v>
      </c>
      <c r="F49" s="148">
        <f t="shared" si="2"/>
        <v>7948.416666666667</v>
      </c>
      <c r="G49" s="148">
        <f t="shared" si="3"/>
        <v>7948.416666666667</v>
      </c>
      <c r="H49" s="148">
        <f t="shared" si="4"/>
        <v>7948.416666666667</v>
      </c>
      <c r="I49" s="148">
        <f t="shared" si="5"/>
        <v>7948.416666666667</v>
      </c>
      <c r="J49" s="148">
        <f t="shared" si="6"/>
        <v>7948.416666666667</v>
      </c>
      <c r="K49" s="148">
        <f t="shared" si="7"/>
        <v>7948.416666666667</v>
      </c>
      <c r="L49" s="148">
        <f t="shared" si="8"/>
        <v>7948.416666666667</v>
      </c>
      <c r="M49" s="148">
        <f t="shared" si="9"/>
        <v>7948.416666666667</v>
      </c>
      <c r="N49" s="148">
        <f t="shared" si="10"/>
        <v>7948.416666666667</v>
      </c>
      <c r="O49" s="148">
        <f t="shared" si="11"/>
        <v>7948.416666666667</v>
      </c>
      <c r="P49" s="148">
        <f t="shared" si="12"/>
        <v>95381.00000000001</v>
      </c>
      <c r="Q49" s="149"/>
      <c r="R49" s="149"/>
    </row>
    <row r="50" spans="1:18" s="150" customFormat="1" ht="15">
      <c r="A50" s="42" t="s">
        <v>373</v>
      </c>
      <c r="B50" s="57" t="s">
        <v>139</v>
      </c>
      <c r="C50" s="120">
        <f>C29+C32+C40+C43+C49</f>
        <v>216470</v>
      </c>
      <c r="D50" s="148">
        <f t="shared" si="13"/>
        <v>18039.166666666668</v>
      </c>
      <c r="E50" s="148">
        <f t="shared" si="1"/>
        <v>18039.166666666668</v>
      </c>
      <c r="F50" s="148">
        <f t="shared" si="2"/>
        <v>18039.166666666668</v>
      </c>
      <c r="G50" s="148">
        <f t="shared" si="3"/>
        <v>18039.166666666668</v>
      </c>
      <c r="H50" s="148">
        <f t="shared" si="4"/>
        <v>18039.166666666668</v>
      </c>
      <c r="I50" s="148">
        <f t="shared" si="5"/>
        <v>18039.166666666668</v>
      </c>
      <c r="J50" s="148">
        <f t="shared" si="6"/>
        <v>18039.166666666668</v>
      </c>
      <c r="K50" s="148">
        <f t="shared" si="7"/>
        <v>18039.166666666668</v>
      </c>
      <c r="L50" s="148">
        <f t="shared" si="8"/>
        <v>18039.166666666668</v>
      </c>
      <c r="M50" s="148">
        <f t="shared" si="9"/>
        <v>18039.166666666668</v>
      </c>
      <c r="N50" s="148">
        <f t="shared" si="10"/>
        <v>18039.166666666668</v>
      </c>
      <c r="O50" s="148">
        <f t="shared" si="11"/>
        <v>18039.166666666668</v>
      </c>
      <c r="P50" s="148">
        <f t="shared" si="12"/>
        <v>216469.99999999997</v>
      </c>
      <c r="Q50" s="149"/>
      <c r="R50" s="149"/>
    </row>
    <row r="51" spans="1:18" ht="15">
      <c r="A51" s="13" t="s">
        <v>140</v>
      </c>
      <c r="B51" s="33" t="s">
        <v>141</v>
      </c>
      <c r="C51" s="120">
        <v>0</v>
      </c>
      <c r="D51" s="139"/>
      <c r="E51" s="139"/>
      <c r="F51" s="139"/>
      <c r="G51" s="139"/>
      <c r="H51" s="139"/>
      <c r="I51" s="139"/>
      <c r="J51" s="139"/>
      <c r="K51" s="139"/>
      <c r="L51" s="139"/>
      <c r="M51" s="139"/>
      <c r="N51" s="139"/>
      <c r="O51" s="139"/>
      <c r="P51" s="139"/>
      <c r="Q51" s="4"/>
      <c r="R51" s="4"/>
    </row>
    <row r="52" spans="1:18" ht="15">
      <c r="A52" s="13" t="s">
        <v>374</v>
      </c>
      <c r="B52" s="33" t="s">
        <v>142</v>
      </c>
      <c r="C52" s="45"/>
      <c r="D52" s="139"/>
      <c r="E52" s="139"/>
      <c r="F52" s="139"/>
      <c r="G52" s="139"/>
      <c r="H52" s="139"/>
      <c r="I52" s="139"/>
      <c r="J52" s="139"/>
      <c r="K52" s="139"/>
      <c r="L52" s="139"/>
      <c r="M52" s="139"/>
      <c r="N52" s="139"/>
      <c r="O52" s="139"/>
      <c r="P52" s="139"/>
      <c r="Q52" s="4"/>
      <c r="R52" s="4"/>
    </row>
    <row r="53" spans="1:18" ht="15">
      <c r="A53" s="17" t="s">
        <v>436</v>
      </c>
      <c r="B53" s="33" t="s">
        <v>143</v>
      </c>
      <c r="C53" s="45"/>
      <c r="D53" s="139"/>
      <c r="E53" s="139"/>
      <c r="F53" s="139"/>
      <c r="G53" s="139"/>
      <c r="H53" s="139"/>
      <c r="I53" s="139"/>
      <c r="J53" s="139"/>
      <c r="K53" s="139"/>
      <c r="L53" s="139"/>
      <c r="M53" s="139"/>
      <c r="N53" s="139"/>
      <c r="O53" s="139"/>
      <c r="P53" s="139"/>
      <c r="Q53" s="4"/>
      <c r="R53" s="4"/>
    </row>
    <row r="54" spans="1:18" ht="15">
      <c r="A54" s="17" t="s">
        <v>437</v>
      </c>
      <c r="B54" s="33" t="s">
        <v>144</v>
      </c>
      <c r="C54" s="45">
        <v>1450</v>
      </c>
      <c r="D54" s="139">
        <f t="shared" si="13"/>
        <v>120.83333333333333</v>
      </c>
      <c r="E54" s="139">
        <f t="shared" si="1"/>
        <v>120.83333333333333</v>
      </c>
      <c r="F54" s="139">
        <f t="shared" si="2"/>
        <v>120.83333333333333</v>
      </c>
      <c r="G54" s="139">
        <f t="shared" si="3"/>
        <v>120.83333333333333</v>
      </c>
      <c r="H54" s="139">
        <f t="shared" si="4"/>
        <v>120.83333333333333</v>
      </c>
      <c r="I54" s="139">
        <f t="shared" si="5"/>
        <v>120.83333333333333</v>
      </c>
      <c r="J54" s="139">
        <f t="shared" si="6"/>
        <v>120.83333333333333</v>
      </c>
      <c r="K54" s="139">
        <f t="shared" si="7"/>
        <v>120.83333333333333</v>
      </c>
      <c r="L54" s="139">
        <f t="shared" si="8"/>
        <v>120.83333333333333</v>
      </c>
      <c r="M54" s="139">
        <f t="shared" si="9"/>
        <v>120.83333333333333</v>
      </c>
      <c r="N54" s="139">
        <f t="shared" si="10"/>
        <v>120.83333333333333</v>
      </c>
      <c r="O54" s="139">
        <f t="shared" si="11"/>
        <v>120.83333333333333</v>
      </c>
      <c r="P54" s="139">
        <f t="shared" si="12"/>
        <v>1449.9999999999998</v>
      </c>
      <c r="Q54" s="4"/>
      <c r="R54" s="4"/>
    </row>
    <row r="55" spans="1:18" ht="15">
      <c r="A55" s="17" t="s">
        <v>438</v>
      </c>
      <c r="B55" s="33" t="s">
        <v>145</v>
      </c>
      <c r="C55" s="45"/>
      <c r="D55" s="139"/>
      <c r="E55" s="139"/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139"/>
      <c r="Q55" s="4"/>
      <c r="R55" s="4"/>
    </row>
    <row r="56" spans="1:18" ht="15">
      <c r="A56" s="13" t="s">
        <v>439</v>
      </c>
      <c r="B56" s="33" t="s">
        <v>146</v>
      </c>
      <c r="C56" s="45">
        <v>250</v>
      </c>
      <c r="D56" s="139">
        <f t="shared" si="13"/>
        <v>20.833333333333332</v>
      </c>
      <c r="E56" s="139">
        <f t="shared" si="1"/>
        <v>20.833333333333332</v>
      </c>
      <c r="F56" s="139">
        <f t="shared" si="2"/>
        <v>20.833333333333332</v>
      </c>
      <c r="G56" s="139">
        <f t="shared" si="3"/>
        <v>20.833333333333332</v>
      </c>
      <c r="H56" s="139">
        <f t="shared" si="4"/>
        <v>20.833333333333332</v>
      </c>
      <c r="I56" s="139">
        <f t="shared" si="5"/>
        <v>20.833333333333332</v>
      </c>
      <c r="J56" s="139">
        <f t="shared" si="6"/>
        <v>20.833333333333332</v>
      </c>
      <c r="K56" s="139">
        <f t="shared" si="7"/>
        <v>20.833333333333332</v>
      </c>
      <c r="L56" s="139">
        <f t="shared" si="8"/>
        <v>20.833333333333332</v>
      </c>
      <c r="M56" s="139">
        <f t="shared" si="9"/>
        <v>20.833333333333332</v>
      </c>
      <c r="N56" s="139">
        <f t="shared" si="10"/>
        <v>20.833333333333332</v>
      </c>
      <c r="O56" s="139">
        <f t="shared" si="11"/>
        <v>20.833333333333332</v>
      </c>
      <c r="P56" s="139">
        <f t="shared" si="12"/>
        <v>250.00000000000003</v>
      </c>
      <c r="Q56" s="4"/>
      <c r="R56" s="4"/>
    </row>
    <row r="57" spans="1:18" ht="15">
      <c r="A57" s="13" t="s">
        <v>440</v>
      </c>
      <c r="B57" s="33" t="s">
        <v>147</v>
      </c>
      <c r="C57" s="45">
        <v>500</v>
      </c>
      <c r="D57" s="139"/>
      <c r="E57" s="139"/>
      <c r="F57" s="139"/>
      <c r="G57" s="139"/>
      <c r="H57" s="139"/>
      <c r="I57" s="139"/>
      <c r="J57" s="139"/>
      <c r="K57" s="139"/>
      <c r="L57" s="139"/>
      <c r="M57" s="139"/>
      <c r="N57" s="139"/>
      <c r="O57" s="139"/>
      <c r="P57" s="139"/>
      <c r="Q57" s="4"/>
      <c r="R57" s="4"/>
    </row>
    <row r="58" spans="1:18" ht="15">
      <c r="A58" s="13" t="s">
        <v>441</v>
      </c>
      <c r="B58" s="33" t="s">
        <v>148</v>
      </c>
      <c r="C58" s="45">
        <v>14825</v>
      </c>
      <c r="D58" s="139">
        <f t="shared" si="13"/>
        <v>1235.4166666666667</v>
      </c>
      <c r="E58" s="139">
        <f t="shared" si="1"/>
        <v>1235.4166666666667</v>
      </c>
      <c r="F58" s="139">
        <f t="shared" si="2"/>
        <v>1235.4166666666667</v>
      </c>
      <c r="G58" s="139">
        <f t="shared" si="3"/>
        <v>1235.4166666666667</v>
      </c>
      <c r="H58" s="139">
        <f t="shared" si="4"/>
        <v>1235.4166666666667</v>
      </c>
      <c r="I58" s="139">
        <f t="shared" si="5"/>
        <v>1235.4166666666667</v>
      </c>
      <c r="J58" s="139">
        <f t="shared" si="6"/>
        <v>1235.4166666666667</v>
      </c>
      <c r="K58" s="139">
        <f t="shared" si="7"/>
        <v>1235.4166666666667</v>
      </c>
      <c r="L58" s="139">
        <f t="shared" si="8"/>
        <v>1235.4166666666667</v>
      </c>
      <c r="M58" s="139">
        <f t="shared" si="9"/>
        <v>1235.4166666666667</v>
      </c>
      <c r="N58" s="139">
        <f t="shared" si="10"/>
        <v>1235.4166666666667</v>
      </c>
      <c r="O58" s="139">
        <f t="shared" si="11"/>
        <v>1235.4166666666667</v>
      </c>
      <c r="P58" s="139">
        <f t="shared" si="12"/>
        <v>14824.999999999998</v>
      </c>
      <c r="Q58" s="4"/>
      <c r="R58" s="4"/>
    </row>
    <row r="59" spans="1:18" s="150" customFormat="1" ht="15">
      <c r="A59" s="54" t="s">
        <v>403</v>
      </c>
      <c r="B59" s="57" t="s">
        <v>149</v>
      </c>
      <c r="C59" s="120">
        <f>C54+C56+C57+C58</f>
        <v>17025</v>
      </c>
      <c r="D59" s="148">
        <f t="shared" si="13"/>
        <v>1418.75</v>
      </c>
      <c r="E59" s="148">
        <f t="shared" si="1"/>
        <v>1418.75</v>
      </c>
      <c r="F59" s="148">
        <f t="shared" si="2"/>
        <v>1418.75</v>
      </c>
      <c r="G59" s="148">
        <f t="shared" si="3"/>
        <v>1418.75</v>
      </c>
      <c r="H59" s="148">
        <f t="shared" si="4"/>
        <v>1418.75</v>
      </c>
      <c r="I59" s="148">
        <f t="shared" si="5"/>
        <v>1418.75</v>
      </c>
      <c r="J59" s="148">
        <f t="shared" si="6"/>
        <v>1418.75</v>
      </c>
      <c r="K59" s="148">
        <f t="shared" si="7"/>
        <v>1418.75</v>
      </c>
      <c r="L59" s="148">
        <f t="shared" si="8"/>
        <v>1418.75</v>
      </c>
      <c r="M59" s="148">
        <f t="shared" si="9"/>
        <v>1418.75</v>
      </c>
      <c r="N59" s="148">
        <f t="shared" si="10"/>
        <v>1418.75</v>
      </c>
      <c r="O59" s="148">
        <f t="shared" si="11"/>
        <v>1418.75</v>
      </c>
      <c r="P59" s="148">
        <f t="shared" si="12"/>
        <v>17025</v>
      </c>
      <c r="Q59" s="149"/>
      <c r="R59" s="149"/>
    </row>
    <row r="60" spans="1:18" ht="15">
      <c r="A60" s="12" t="s">
        <v>442</v>
      </c>
      <c r="B60" s="33" t="s">
        <v>150</v>
      </c>
      <c r="C60" s="120">
        <v>0</v>
      </c>
      <c r="D60" s="139"/>
      <c r="E60" s="139"/>
      <c r="F60" s="139"/>
      <c r="G60" s="139"/>
      <c r="H60" s="139"/>
      <c r="I60" s="139"/>
      <c r="J60" s="139"/>
      <c r="K60" s="139"/>
      <c r="L60" s="139"/>
      <c r="M60" s="139"/>
      <c r="N60" s="139"/>
      <c r="O60" s="139"/>
      <c r="P60" s="139"/>
      <c r="Q60" s="4"/>
      <c r="R60" s="4"/>
    </row>
    <row r="61" spans="1:18" ht="15">
      <c r="A61" s="12" t="s">
        <v>151</v>
      </c>
      <c r="B61" s="33" t="s">
        <v>152</v>
      </c>
      <c r="C61" s="45"/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4"/>
      <c r="R61" s="4"/>
    </row>
    <row r="62" spans="1:18" ht="15">
      <c r="A62" s="12" t="s">
        <v>153</v>
      </c>
      <c r="B62" s="33" t="s">
        <v>154</v>
      </c>
      <c r="C62" s="45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39"/>
      <c r="Q62" s="4"/>
      <c r="R62" s="4"/>
    </row>
    <row r="63" spans="1:18" ht="15">
      <c r="A63" s="12" t="s">
        <v>404</v>
      </c>
      <c r="B63" s="33" t="s">
        <v>155</v>
      </c>
      <c r="C63" s="45"/>
      <c r="D63" s="139"/>
      <c r="E63" s="139"/>
      <c r="F63" s="139"/>
      <c r="G63" s="139"/>
      <c r="H63" s="139"/>
      <c r="I63" s="139"/>
      <c r="J63" s="139"/>
      <c r="K63" s="139"/>
      <c r="L63" s="139"/>
      <c r="M63" s="139"/>
      <c r="N63" s="139"/>
      <c r="O63" s="139"/>
      <c r="P63" s="139"/>
      <c r="Q63" s="4"/>
      <c r="R63" s="4"/>
    </row>
    <row r="64" spans="1:18" ht="15">
      <c r="A64" s="12" t="s">
        <v>443</v>
      </c>
      <c r="B64" s="33" t="s">
        <v>156</v>
      </c>
      <c r="C64" s="45"/>
      <c r="D64" s="139"/>
      <c r="E64" s="139"/>
      <c r="F64" s="139"/>
      <c r="G64" s="139"/>
      <c r="H64" s="139"/>
      <c r="I64" s="139"/>
      <c r="J64" s="139"/>
      <c r="K64" s="139"/>
      <c r="L64" s="139"/>
      <c r="M64" s="139"/>
      <c r="N64" s="139"/>
      <c r="O64" s="139"/>
      <c r="P64" s="139"/>
      <c r="Q64" s="4"/>
      <c r="R64" s="4"/>
    </row>
    <row r="65" spans="1:18" ht="15">
      <c r="A65" s="12" t="s">
        <v>406</v>
      </c>
      <c r="B65" s="33" t="s">
        <v>157</v>
      </c>
      <c r="C65" s="45"/>
      <c r="D65" s="139"/>
      <c r="E65" s="139"/>
      <c r="F65" s="139"/>
      <c r="G65" s="139"/>
      <c r="H65" s="139"/>
      <c r="I65" s="139"/>
      <c r="J65" s="139"/>
      <c r="K65" s="139"/>
      <c r="L65" s="139"/>
      <c r="M65" s="139"/>
      <c r="N65" s="139"/>
      <c r="O65" s="139"/>
      <c r="P65" s="139"/>
      <c r="Q65" s="4"/>
      <c r="R65" s="4"/>
    </row>
    <row r="66" spans="1:18" ht="15">
      <c r="A66" s="12" t="s">
        <v>444</v>
      </c>
      <c r="B66" s="33" t="s">
        <v>158</v>
      </c>
      <c r="C66" s="45"/>
      <c r="D66" s="139"/>
      <c r="E66" s="139"/>
      <c r="F66" s="139"/>
      <c r="G66" s="139"/>
      <c r="H66" s="139"/>
      <c r="I66" s="139"/>
      <c r="J66" s="139"/>
      <c r="K66" s="139"/>
      <c r="L66" s="139"/>
      <c r="M66" s="139"/>
      <c r="N66" s="139"/>
      <c r="O66" s="139"/>
      <c r="P66" s="139"/>
      <c r="Q66" s="4"/>
      <c r="R66" s="4"/>
    </row>
    <row r="67" spans="1:18" ht="15">
      <c r="A67" s="12" t="s">
        <v>445</v>
      </c>
      <c r="B67" s="33" t="s">
        <v>159</v>
      </c>
      <c r="C67" s="45"/>
      <c r="D67" s="139"/>
      <c r="E67" s="139"/>
      <c r="F67" s="139"/>
      <c r="G67" s="139"/>
      <c r="H67" s="139"/>
      <c r="I67" s="139"/>
      <c r="J67" s="139"/>
      <c r="K67" s="139"/>
      <c r="L67" s="139"/>
      <c r="M67" s="139"/>
      <c r="N67" s="139"/>
      <c r="O67" s="139"/>
      <c r="P67" s="139"/>
      <c r="Q67" s="4"/>
      <c r="R67" s="4"/>
    </row>
    <row r="68" spans="1:18" ht="15">
      <c r="A68" s="12" t="s">
        <v>160</v>
      </c>
      <c r="B68" s="33" t="s">
        <v>161</v>
      </c>
      <c r="C68" s="45"/>
      <c r="D68" s="139"/>
      <c r="E68" s="139"/>
      <c r="F68" s="139"/>
      <c r="G68" s="139"/>
      <c r="H68" s="139"/>
      <c r="I68" s="139"/>
      <c r="J68" s="139"/>
      <c r="K68" s="139"/>
      <c r="L68" s="139"/>
      <c r="M68" s="139"/>
      <c r="N68" s="139"/>
      <c r="O68" s="139"/>
      <c r="P68" s="139"/>
      <c r="Q68" s="4"/>
      <c r="R68" s="4"/>
    </row>
    <row r="69" spans="1:18" ht="15">
      <c r="A69" s="21" t="s">
        <v>162</v>
      </c>
      <c r="B69" s="33" t="s">
        <v>163</v>
      </c>
      <c r="C69" s="45"/>
      <c r="D69" s="139"/>
      <c r="E69" s="139"/>
      <c r="F69" s="139"/>
      <c r="G69" s="139"/>
      <c r="H69" s="139"/>
      <c r="I69" s="139"/>
      <c r="J69" s="139"/>
      <c r="K69" s="139"/>
      <c r="L69" s="139"/>
      <c r="M69" s="139"/>
      <c r="N69" s="139"/>
      <c r="O69" s="139"/>
      <c r="P69" s="139"/>
      <c r="Q69" s="4"/>
      <c r="R69" s="4"/>
    </row>
    <row r="70" spans="1:18" ht="15">
      <c r="A70" s="12" t="s">
        <v>446</v>
      </c>
      <c r="B70" s="33" t="s">
        <v>164</v>
      </c>
      <c r="C70" s="45">
        <v>12000</v>
      </c>
      <c r="D70" s="139">
        <f>C70/12</f>
        <v>1000</v>
      </c>
      <c r="E70" s="139">
        <f t="shared" si="1"/>
        <v>1000</v>
      </c>
      <c r="F70" s="139">
        <f t="shared" si="2"/>
        <v>1000</v>
      </c>
      <c r="G70" s="139">
        <f t="shared" si="3"/>
        <v>1000</v>
      </c>
      <c r="H70" s="139">
        <f t="shared" si="4"/>
        <v>1000</v>
      </c>
      <c r="I70" s="139">
        <f t="shared" si="5"/>
        <v>1000</v>
      </c>
      <c r="J70" s="139">
        <f t="shared" si="6"/>
        <v>1000</v>
      </c>
      <c r="K70" s="139">
        <f t="shared" si="7"/>
        <v>1000</v>
      </c>
      <c r="L70" s="139">
        <f t="shared" si="8"/>
        <v>1000</v>
      </c>
      <c r="M70" s="139">
        <f t="shared" si="9"/>
        <v>1000</v>
      </c>
      <c r="N70" s="139">
        <f t="shared" si="10"/>
        <v>1000</v>
      </c>
      <c r="O70" s="139">
        <f t="shared" si="11"/>
        <v>1000</v>
      </c>
      <c r="P70" s="139">
        <f t="shared" si="12"/>
        <v>12000</v>
      </c>
      <c r="Q70" s="4"/>
      <c r="R70" s="4"/>
    </row>
    <row r="71" spans="1:18" ht="15">
      <c r="A71" s="21" t="s">
        <v>633</v>
      </c>
      <c r="B71" s="33" t="s">
        <v>165</v>
      </c>
      <c r="C71" s="45">
        <v>15633</v>
      </c>
      <c r="D71" s="139">
        <f>C71/12</f>
        <v>1302.75</v>
      </c>
      <c r="E71" s="139">
        <f>C71/12</f>
        <v>1302.75</v>
      </c>
      <c r="F71" s="139">
        <f>C71/12</f>
        <v>1302.75</v>
      </c>
      <c r="G71" s="139">
        <f>C71/12</f>
        <v>1302.75</v>
      </c>
      <c r="H71" s="139">
        <f>C71/12</f>
        <v>1302.75</v>
      </c>
      <c r="I71" s="139">
        <f>C71/12</f>
        <v>1302.75</v>
      </c>
      <c r="J71" s="139">
        <f>C71/12</f>
        <v>1302.75</v>
      </c>
      <c r="K71" s="139">
        <f>C71/12</f>
        <v>1302.75</v>
      </c>
      <c r="L71" s="139">
        <f>C71/12</f>
        <v>1302.75</v>
      </c>
      <c r="M71" s="139">
        <f>C71/12</f>
        <v>1302.75</v>
      </c>
      <c r="N71" s="139">
        <f>C71/12</f>
        <v>1302.75</v>
      </c>
      <c r="O71" s="139">
        <f>C71/12</f>
        <v>1302.75</v>
      </c>
      <c r="P71" s="139">
        <f>SUM(D71:O71)</f>
        <v>15633</v>
      </c>
      <c r="Q71" s="4"/>
      <c r="R71" s="4"/>
    </row>
    <row r="72" spans="1:18" ht="15">
      <c r="A72" s="21" t="s">
        <v>634</v>
      </c>
      <c r="B72" s="33" t="s">
        <v>165</v>
      </c>
      <c r="C72" s="45">
        <v>12500</v>
      </c>
      <c r="D72" s="139">
        <f>C72/12</f>
        <v>1041.6666666666667</v>
      </c>
      <c r="E72" s="139">
        <f>C72/12</f>
        <v>1041.6666666666667</v>
      </c>
      <c r="F72" s="139">
        <f>C72/12</f>
        <v>1041.6666666666667</v>
      </c>
      <c r="G72" s="139">
        <f>C72/12</f>
        <v>1041.6666666666667</v>
      </c>
      <c r="H72" s="139">
        <f>C72/12</f>
        <v>1041.6666666666667</v>
      </c>
      <c r="I72" s="139">
        <f>C72/12</f>
        <v>1041.6666666666667</v>
      </c>
      <c r="J72" s="139">
        <f>C72/12</f>
        <v>1041.6666666666667</v>
      </c>
      <c r="K72" s="139">
        <f>C72/12</f>
        <v>1041.6666666666667</v>
      </c>
      <c r="L72" s="139">
        <f>C72/12</f>
        <v>1041.6666666666667</v>
      </c>
      <c r="M72" s="139">
        <f>C72/12</f>
        <v>1041.6666666666667</v>
      </c>
      <c r="N72" s="139">
        <f>C72/12</f>
        <v>1041.6666666666667</v>
      </c>
      <c r="O72" s="139">
        <f>C72/12</f>
        <v>1041.6666666666667</v>
      </c>
      <c r="P72" s="139">
        <f>SUM(D72:O72)</f>
        <v>12499.999999999998</v>
      </c>
      <c r="Q72" s="4"/>
      <c r="R72" s="4"/>
    </row>
    <row r="73" spans="1:18" s="150" customFormat="1" ht="15">
      <c r="A73" s="54" t="s">
        <v>409</v>
      </c>
      <c r="B73" s="57" t="s">
        <v>166</v>
      </c>
      <c r="C73" s="120">
        <f>C70+C71+C72</f>
        <v>40133</v>
      </c>
      <c r="D73" s="148">
        <f>C73/12</f>
        <v>3344.4166666666665</v>
      </c>
      <c r="E73" s="148">
        <f>C73/12</f>
        <v>3344.4166666666665</v>
      </c>
      <c r="F73" s="148">
        <f>C73/12</f>
        <v>3344.4166666666665</v>
      </c>
      <c r="G73" s="148">
        <f>C73/12</f>
        <v>3344.4166666666665</v>
      </c>
      <c r="H73" s="148">
        <f>C73/12</f>
        <v>3344.4166666666665</v>
      </c>
      <c r="I73" s="148">
        <f>C73/12</f>
        <v>3344.4166666666665</v>
      </c>
      <c r="J73" s="148">
        <f>C73/12</f>
        <v>3344.4166666666665</v>
      </c>
      <c r="K73" s="148">
        <f>C73/12</f>
        <v>3344.4166666666665</v>
      </c>
      <c r="L73" s="148">
        <f>C73/12</f>
        <v>3344.4166666666665</v>
      </c>
      <c r="M73" s="148">
        <f>C73/12</f>
        <v>3344.4166666666665</v>
      </c>
      <c r="N73" s="148">
        <f>C73/12</f>
        <v>3344.4166666666665</v>
      </c>
      <c r="O73" s="148">
        <f>C73/12</f>
        <v>3344.4166666666665</v>
      </c>
      <c r="P73" s="148">
        <f>SUM(D73:O73)</f>
        <v>40133</v>
      </c>
      <c r="Q73" s="149"/>
      <c r="R73" s="149"/>
    </row>
    <row r="74" spans="1:18" ht="15.75">
      <c r="A74" s="66" t="s">
        <v>579</v>
      </c>
      <c r="B74" s="57"/>
      <c r="C74" s="120"/>
      <c r="D74" s="139"/>
      <c r="E74" s="139"/>
      <c r="F74" s="139"/>
      <c r="G74" s="139"/>
      <c r="H74" s="139"/>
      <c r="I74" s="139"/>
      <c r="J74" s="139"/>
      <c r="K74" s="139"/>
      <c r="L74" s="139"/>
      <c r="M74" s="139"/>
      <c r="N74" s="139"/>
      <c r="O74" s="139"/>
      <c r="P74" s="139"/>
      <c r="Q74" s="4"/>
      <c r="R74" s="4"/>
    </row>
    <row r="75" spans="1:18" ht="15">
      <c r="A75" s="37" t="s">
        <v>167</v>
      </c>
      <c r="B75" s="33" t="s">
        <v>168</v>
      </c>
      <c r="C75" s="45"/>
      <c r="D75" s="139"/>
      <c r="E75" s="139"/>
      <c r="F75" s="139"/>
      <c r="G75" s="139"/>
      <c r="H75" s="139"/>
      <c r="I75" s="139"/>
      <c r="J75" s="139"/>
      <c r="K75" s="139"/>
      <c r="L75" s="139"/>
      <c r="M75" s="139"/>
      <c r="N75" s="139"/>
      <c r="O75" s="139"/>
      <c r="P75" s="139"/>
      <c r="Q75" s="4"/>
      <c r="R75" s="4"/>
    </row>
    <row r="76" spans="1:18" ht="15">
      <c r="A76" s="37" t="s">
        <v>447</v>
      </c>
      <c r="B76" s="33" t="s">
        <v>169</v>
      </c>
      <c r="C76" s="45">
        <v>165354</v>
      </c>
      <c r="D76" s="139"/>
      <c r="E76" s="139"/>
      <c r="F76" s="139"/>
      <c r="G76" s="139"/>
      <c r="H76" s="139">
        <v>27559</v>
      </c>
      <c r="I76" s="139">
        <v>27559</v>
      </c>
      <c r="J76" s="139">
        <v>27559</v>
      </c>
      <c r="K76" s="139">
        <v>27599</v>
      </c>
      <c r="L76" s="139">
        <v>27559</v>
      </c>
      <c r="M76" s="139">
        <v>27559</v>
      </c>
      <c r="N76" s="139"/>
      <c r="O76" s="139"/>
      <c r="P76" s="139">
        <f>SUM(D76:O76)</f>
        <v>165394</v>
      </c>
      <c r="Q76" s="4"/>
      <c r="R76" s="4"/>
    </row>
    <row r="77" spans="1:18" ht="15">
      <c r="A77" s="37" t="s">
        <v>170</v>
      </c>
      <c r="B77" s="33" t="s">
        <v>171</v>
      </c>
      <c r="C77" s="45"/>
      <c r="D77" s="139"/>
      <c r="E77" s="139"/>
      <c r="F77" s="139"/>
      <c r="G77" s="139"/>
      <c r="H77" s="139"/>
      <c r="I77" s="139"/>
      <c r="J77" s="139"/>
      <c r="K77" s="139"/>
      <c r="L77" s="139"/>
      <c r="M77" s="139"/>
      <c r="N77" s="139"/>
      <c r="O77" s="139"/>
      <c r="P77" s="139"/>
      <c r="Q77" s="4"/>
      <c r="R77" s="4"/>
    </row>
    <row r="78" spans="1:18" ht="15">
      <c r="A78" s="37"/>
      <c r="B78" s="33" t="s">
        <v>173</v>
      </c>
      <c r="C78" s="45">
        <v>336762</v>
      </c>
      <c r="D78" s="139"/>
      <c r="E78" s="139"/>
      <c r="F78" s="139"/>
      <c r="G78" s="139"/>
      <c r="H78" s="139">
        <v>56127</v>
      </c>
      <c r="I78" s="139">
        <v>56127</v>
      </c>
      <c r="J78" s="139">
        <v>56127</v>
      </c>
      <c r="K78" s="139">
        <v>56127</v>
      </c>
      <c r="L78" s="139">
        <v>56127</v>
      </c>
      <c r="M78" s="139">
        <v>56127</v>
      </c>
      <c r="N78" s="139"/>
      <c r="O78" s="139"/>
      <c r="P78" s="139">
        <f>SUM(D78:O78)</f>
        <v>336762</v>
      </c>
      <c r="Q78" s="4"/>
      <c r="R78" s="4"/>
    </row>
    <row r="79" spans="1:18" ht="15">
      <c r="A79" s="6" t="s">
        <v>174</v>
      </c>
      <c r="B79" s="33" t="s">
        <v>175</v>
      </c>
      <c r="C79" s="45"/>
      <c r="D79" s="139"/>
      <c r="E79" s="139"/>
      <c r="F79" s="139"/>
      <c r="G79" s="139"/>
      <c r="H79" s="139"/>
      <c r="I79" s="139"/>
      <c r="J79" s="139"/>
      <c r="K79" s="139"/>
      <c r="L79" s="139"/>
      <c r="M79" s="139"/>
      <c r="N79" s="139"/>
      <c r="O79" s="139"/>
      <c r="P79" s="139"/>
      <c r="Q79" s="4"/>
      <c r="R79" s="4"/>
    </row>
    <row r="80" spans="1:18" ht="15">
      <c r="A80" s="6" t="s">
        <v>176</v>
      </c>
      <c r="B80" s="33" t="s">
        <v>177</v>
      </c>
      <c r="C80" s="45"/>
      <c r="D80" s="139"/>
      <c r="E80" s="139"/>
      <c r="F80" s="139"/>
      <c r="G80" s="139"/>
      <c r="H80" s="139"/>
      <c r="I80" s="139"/>
      <c r="J80" s="139"/>
      <c r="K80" s="139"/>
      <c r="L80" s="139"/>
      <c r="M80" s="139"/>
      <c r="N80" s="139"/>
      <c r="O80" s="139"/>
      <c r="P80" s="139"/>
      <c r="Q80" s="4"/>
      <c r="R80" s="4"/>
    </row>
    <row r="81" spans="1:18" ht="15">
      <c r="A81" s="6" t="s">
        <v>178</v>
      </c>
      <c r="B81" s="33" t="s">
        <v>179</v>
      </c>
      <c r="C81" s="45">
        <v>135230</v>
      </c>
      <c r="D81" s="139"/>
      <c r="E81" s="139"/>
      <c r="F81" s="139"/>
      <c r="G81" s="139"/>
      <c r="H81" s="139">
        <v>23453</v>
      </c>
      <c r="I81" s="139">
        <v>23453</v>
      </c>
      <c r="J81" s="139">
        <v>36413</v>
      </c>
      <c r="K81" s="139">
        <v>35603</v>
      </c>
      <c r="L81" s="139">
        <v>37251</v>
      </c>
      <c r="M81" s="139">
        <v>23453</v>
      </c>
      <c r="N81" s="139"/>
      <c r="O81" s="139"/>
      <c r="P81" s="139">
        <f>SUM(D81:O81)</f>
        <v>179626</v>
      </c>
      <c r="Q81" s="4"/>
      <c r="R81" s="4"/>
    </row>
    <row r="82" spans="1:18" s="150" customFormat="1" ht="15">
      <c r="A82" s="55" t="s">
        <v>411</v>
      </c>
      <c r="B82" s="57" t="s">
        <v>180</v>
      </c>
      <c r="C82" s="120">
        <f>C76+C78+C81</f>
        <v>637346</v>
      </c>
      <c r="D82" s="148">
        <f>C82/12</f>
        <v>53112.166666666664</v>
      </c>
      <c r="E82" s="148">
        <f>C82/12</f>
        <v>53112.166666666664</v>
      </c>
      <c r="F82" s="148">
        <f>C82/12</f>
        <v>53112.166666666664</v>
      </c>
      <c r="G82" s="148">
        <f>C82/12</f>
        <v>53112.166666666664</v>
      </c>
      <c r="H82" s="148">
        <f>C82/12</f>
        <v>53112.166666666664</v>
      </c>
      <c r="I82" s="148">
        <f>C82/12</f>
        <v>53112.166666666664</v>
      </c>
      <c r="J82" s="148">
        <f>C82/12</f>
        <v>53112.166666666664</v>
      </c>
      <c r="K82" s="148">
        <f>C82/12</f>
        <v>53112.166666666664</v>
      </c>
      <c r="L82" s="148">
        <f>C82/12</f>
        <v>53112.166666666664</v>
      </c>
      <c r="M82" s="148">
        <f>C82/12</f>
        <v>53112.166666666664</v>
      </c>
      <c r="N82" s="148">
        <f>C82/12</f>
        <v>53112.166666666664</v>
      </c>
      <c r="O82" s="148">
        <f>C82/12</f>
        <v>53112.166666666664</v>
      </c>
      <c r="P82" s="148">
        <f>SUM(D82:O82)</f>
        <v>637346</v>
      </c>
      <c r="Q82" s="149"/>
      <c r="R82" s="149"/>
    </row>
    <row r="83" spans="1:18" ht="15">
      <c r="A83" s="13" t="s">
        <v>181</v>
      </c>
      <c r="B83" s="33" t="s">
        <v>182</v>
      </c>
      <c r="C83" s="125">
        <v>7874</v>
      </c>
      <c r="D83" s="139"/>
      <c r="E83" s="139"/>
      <c r="F83" s="139"/>
      <c r="G83" s="139"/>
      <c r="H83" s="139"/>
      <c r="I83" s="139"/>
      <c r="J83" s="139">
        <v>5000</v>
      </c>
      <c r="K83" s="139">
        <v>2874</v>
      </c>
      <c r="L83" s="139"/>
      <c r="M83" s="139"/>
      <c r="N83" s="139"/>
      <c r="O83" s="139"/>
      <c r="P83" s="139">
        <f>SUM(D83:O83)</f>
        <v>7874</v>
      </c>
      <c r="Q83" s="4"/>
      <c r="R83" s="4"/>
    </row>
    <row r="84" spans="1:18" ht="15">
      <c r="A84" s="13" t="s">
        <v>183</v>
      </c>
      <c r="B84" s="33" t="s">
        <v>184</v>
      </c>
      <c r="C84" s="45">
        <v>0</v>
      </c>
      <c r="D84" s="139"/>
      <c r="E84" s="139"/>
      <c r="F84" s="139"/>
      <c r="G84" s="139"/>
      <c r="H84" s="139"/>
      <c r="I84" s="139"/>
      <c r="J84" s="139"/>
      <c r="K84" s="139"/>
      <c r="L84" s="139"/>
      <c r="M84" s="139"/>
      <c r="N84" s="139"/>
      <c r="O84" s="139"/>
      <c r="P84" s="139"/>
      <c r="Q84" s="4"/>
      <c r="R84" s="4"/>
    </row>
    <row r="85" spans="1:18" ht="15">
      <c r="A85" s="13" t="s">
        <v>185</v>
      </c>
      <c r="B85" s="33" t="s">
        <v>186</v>
      </c>
      <c r="C85" s="45"/>
      <c r="D85" s="139"/>
      <c r="E85" s="139"/>
      <c r="F85" s="139"/>
      <c r="G85" s="139"/>
      <c r="H85" s="139"/>
      <c r="I85" s="139"/>
      <c r="J85" s="139"/>
      <c r="K85" s="139"/>
      <c r="L85" s="139"/>
      <c r="M85" s="139"/>
      <c r="N85" s="139"/>
      <c r="O85" s="139"/>
      <c r="P85" s="139"/>
      <c r="Q85" s="4"/>
      <c r="R85" s="4"/>
    </row>
    <row r="86" spans="1:18" ht="15">
      <c r="A86" s="13" t="s">
        <v>187</v>
      </c>
      <c r="B86" s="33" t="s">
        <v>188</v>
      </c>
      <c r="C86" s="45">
        <v>2126</v>
      </c>
      <c r="D86" s="139"/>
      <c r="E86" s="139"/>
      <c r="F86" s="139"/>
      <c r="G86" s="139"/>
      <c r="H86" s="139"/>
      <c r="I86" s="139"/>
      <c r="J86" s="139">
        <v>1350</v>
      </c>
      <c r="K86" s="139">
        <v>776</v>
      </c>
      <c r="L86" s="139"/>
      <c r="M86" s="139"/>
      <c r="N86" s="139"/>
      <c r="O86" s="139"/>
      <c r="P86" s="139">
        <f>SUM(D86:O86)</f>
        <v>2126</v>
      </c>
      <c r="Q86" s="4"/>
      <c r="R86" s="4"/>
    </row>
    <row r="87" spans="1:18" s="150" customFormat="1" ht="15">
      <c r="A87" s="54" t="s">
        <v>412</v>
      </c>
      <c r="B87" s="57" t="s">
        <v>189</v>
      </c>
      <c r="C87" s="120">
        <f>C83+C86</f>
        <v>10000</v>
      </c>
      <c r="D87" s="148">
        <v>0</v>
      </c>
      <c r="E87" s="148">
        <v>0</v>
      </c>
      <c r="F87" s="148">
        <v>0</v>
      </c>
      <c r="G87" s="148">
        <v>0</v>
      </c>
      <c r="H87" s="148">
        <v>0</v>
      </c>
      <c r="I87" s="148">
        <v>0</v>
      </c>
      <c r="J87" s="148">
        <v>6350</v>
      </c>
      <c r="K87" s="148">
        <v>3650</v>
      </c>
      <c r="L87" s="148">
        <v>0</v>
      </c>
      <c r="M87" s="148">
        <v>0</v>
      </c>
      <c r="N87" s="148">
        <v>0</v>
      </c>
      <c r="O87" s="148">
        <v>0</v>
      </c>
      <c r="P87" s="148">
        <f>SUM(D87:O87)</f>
        <v>10000</v>
      </c>
      <c r="Q87" s="149"/>
      <c r="R87" s="149"/>
    </row>
    <row r="88" spans="1:18" ht="30">
      <c r="A88" s="13" t="s">
        <v>190</v>
      </c>
      <c r="B88" s="33" t="s">
        <v>191</v>
      </c>
      <c r="C88" s="120"/>
      <c r="D88" s="139"/>
      <c r="E88" s="139"/>
      <c r="F88" s="139"/>
      <c r="G88" s="139"/>
      <c r="H88" s="139"/>
      <c r="I88" s="139"/>
      <c r="J88" s="139"/>
      <c r="K88" s="139"/>
      <c r="L88" s="139"/>
      <c r="M88" s="139"/>
      <c r="N88" s="139"/>
      <c r="O88" s="139"/>
      <c r="P88" s="139"/>
      <c r="Q88" s="4"/>
      <c r="R88" s="4"/>
    </row>
    <row r="89" spans="1:18" ht="30">
      <c r="A89" s="13" t="s">
        <v>448</v>
      </c>
      <c r="B89" s="33" t="s">
        <v>192</v>
      </c>
      <c r="C89" s="45"/>
      <c r="D89" s="139"/>
      <c r="E89" s="139"/>
      <c r="F89" s="139"/>
      <c r="G89" s="139"/>
      <c r="H89" s="139"/>
      <c r="I89" s="139"/>
      <c r="J89" s="139"/>
      <c r="K89" s="139"/>
      <c r="L89" s="139"/>
      <c r="M89" s="139"/>
      <c r="N89" s="139"/>
      <c r="O89" s="139"/>
      <c r="P89" s="139"/>
      <c r="Q89" s="4"/>
      <c r="R89" s="4"/>
    </row>
    <row r="90" spans="1:18" ht="30">
      <c r="A90" s="13" t="s">
        <v>449</v>
      </c>
      <c r="B90" s="33" t="s">
        <v>193</v>
      </c>
      <c r="C90" s="45"/>
      <c r="D90" s="139"/>
      <c r="E90" s="139"/>
      <c r="F90" s="139"/>
      <c r="G90" s="139"/>
      <c r="H90" s="139"/>
      <c r="I90" s="139"/>
      <c r="J90" s="139"/>
      <c r="K90" s="139"/>
      <c r="L90" s="139"/>
      <c r="M90" s="139"/>
      <c r="N90" s="139"/>
      <c r="O90" s="139"/>
      <c r="P90" s="139"/>
      <c r="Q90" s="4"/>
      <c r="R90" s="4"/>
    </row>
    <row r="91" spans="1:18" ht="15">
      <c r="A91" s="13" t="s">
        <v>450</v>
      </c>
      <c r="B91" s="33" t="s">
        <v>194</v>
      </c>
      <c r="C91" s="45"/>
      <c r="D91" s="139"/>
      <c r="E91" s="139"/>
      <c r="F91" s="139"/>
      <c r="G91" s="139"/>
      <c r="H91" s="139"/>
      <c r="I91" s="139"/>
      <c r="J91" s="139"/>
      <c r="K91" s="139"/>
      <c r="L91" s="139"/>
      <c r="M91" s="139"/>
      <c r="N91" s="139"/>
      <c r="O91" s="139"/>
      <c r="P91" s="139"/>
      <c r="Q91" s="4"/>
      <c r="R91" s="4"/>
    </row>
    <row r="92" spans="1:18" ht="30">
      <c r="A92" s="13" t="s">
        <v>451</v>
      </c>
      <c r="B92" s="33" t="s">
        <v>195</v>
      </c>
      <c r="C92" s="45"/>
      <c r="D92" s="139"/>
      <c r="E92" s="139"/>
      <c r="F92" s="139"/>
      <c r="G92" s="139"/>
      <c r="H92" s="139"/>
      <c r="I92" s="139"/>
      <c r="J92" s="139"/>
      <c r="K92" s="139"/>
      <c r="L92" s="139"/>
      <c r="M92" s="139"/>
      <c r="N92" s="139"/>
      <c r="O92" s="139"/>
      <c r="P92" s="139"/>
      <c r="Q92" s="4"/>
      <c r="R92" s="4"/>
    </row>
    <row r="93" spans="1:18" ht="30">
      <c r="A93" s="13" t="s">
        <v>452</v>
      </c>
      <c r="B93" s="33" t="s">
        <v>196</v>
      </c>
      <c r="C93" s="45"/>
      <c r="D93" s="139"/>
      <c r="E93" s="139"/>
      <c r="F93" s="139"/>
      <c r="G93" s="139"/>
      <c r="H93" s="139"/>
      <c r="I93" s="139"/>
      <c r="J93" s="139"/>
      <c r="K93" s="139"/>
      <c r="L93" s="139"/>
      <c r="M93" s="139"/>
      <c r="N93" s="139"/>
      <c r="O93" s="139"/>
      <c r="P93" s="139"/>
      <c r="Q93" s="4"/>
      <c r="R93" s="4"/>
    </row>
    <row r="94" spans="1:18" ht="15">
      <c r="A94" s="13" t="s">
        <v>197</v>
      </c>
      <c r="B94" s="33" t="s">
        <v>198</v>
      </c>
      <c r="C94" s="45"/>
      <c r="D94" s="139"/>
      <c r="E94" s="139"/>
      <c r="F94" s="139"/>
      <c r="G94" s="139"/>
      <c r="H94" s="139"/>
      <c r="I94" s="139"/>
      <c r="J94" s="139"/>
      <c r="K94" s="139"/>
      <c r="L94" s="139"/>
      <c r="M94" s="139"/>
      <c r="N94" s="139"/>
      <c r="O94" s="139"/>
      <c r="P94" s="139"/>
      <c r="Q94" s="4"/>
      <c r="R94" s="4"/>
    </row>
    <row r="95" spans="1:18" ht="15">
      <c r="A95" s="13" t="s">
        <v>453</v>
      </c>
      <c r="B95" s="33" t="s">
        <v>199</v>
      </c>
      <c r="C95" s="45"/>
      <c r="D95" s="139"/>
      <c r="E95" s="139"/>
      <c r="F95" s="139"/>
      <c r="G95" s="139"/>
      <c r="H95" s="139"/>
      <c r="I95" s="139"/>
      <c r="J95" s="139"/>
      <c r="K95" s="139"/>
      <c r="L95" s="139"/>
      <c r="M95" s="139"/>
      <c r="N95" s="139"/>
      <c r="O95" s="139"/>
      <c r="P95" s="139"/>
      <c r="Q95" s="4"/>
      <c r="R95" s="4"/>
    </row>
    <row r="96" spans="1:18" s="150" customFormat="1" ht="15">
      <c r="A96" s="54" t="s">
        <v>413</v>
      </c>
      <c r="B96" s="57" t="s">
        <v>200</v>
      </c>
      <c r="C96" s="45"/>
      <c r="D96" s="148">
        <f>C96/12</f>
        <v>0</v>
      </c>
      <c r="E96" s="148">
        <f>C96/12</f>
        <v>0</v>
      </c>
      <c r="F96" s="148">
        <f>C96/12</f>
        <v>0</v>
      </c>
      <c r="G96" s="148">
        <f>C96/12</f>
        <v>0</v>
      </c>
      <c r="H96" s="148">
        <f>C96/12</f>
        <v>0</v>
      </c>
      <c r="I96" s="148">
        <f>C96/12</f>
        <v>0</v>
      </c>
      <c r="J96" s="148">
        <f>C96/12</f>
        <v>0</v>
      </c>
      <c r="K96" s="148">
        <f>C96/12</f>
        <v>0</v>
      </c>
      <c r="L96" s="148">
        <f>C96/12</f>
        <v>0</v>
      </c>
      <c r="M96" s="148">
        <f>C96/12</f>
        <v>0</v>
      </c>
      <c r="N96" s="148">
        <f>C96/12</f>
        <v>0</v>
      </c>
      <c r="O96" s="148">
        <f>C96/12</f>
        <v>0</v>
      </c>
      <c r="P96" s="148">
        <f>SUM(D96:O96)</f>
        <v>0</v>
      </c>
      <c r="Q96" s="149"/>
      <c r="R96" s="149"/>
    </row>
    <row r="97" spans="1:18" ht="15.75">
      <c r="A97" s="66" t="s">
        <v>578</v>
      </c>
      <c r="B97" s="57"/>
      <c r="C97" s="120">
        <f>SUM(C89:C96)</f>
        <v>0</v>
      </c>
      <c r="D97" s="139"/>
      <c r="E97" s="139"/>
      <c r="F97" s="139"/>
      <c r="G97" s="139"/>
      <c r="H97" s="139"/>
      <c r="I97" s="139"/>
      <c r="J97" s="139"/>
      <c r="K97" s="139"/>
      <c r="L97" s="139"/>
      <c r="M97" s="139"/>
      <c r="N97" s="139"/>
      <c r="O97" s="139"/>
      <c r="P97" s="139"/>
      <c r="Q97" s="4"/>
      <c r="R97" s="4"/>
    </row>
    <row r="98" spans="1:18" s="150" customFormat="1" ht="15.75">
      <c r="A98" s="38" t="s">
        <v>461</v>
      </c>
      <c r="B98" s="39" t="s">
        <v>201</v>
      </c>
      <c r="C98" s="45">
        <f>C24+C25+C50+C59+C73+C82+C87+C96</f>
        <v>1022777</v>
      </c>
      <c r="D98" s="148">
        <f>C98/12</f>
        <v>85231.41666666667</v>
      </c>
      <c r="E98" s="148">
        <f>C98/12</f>
        <v>85231.41666666667</v>
      </c>
      <c r="F98" s="148">
        <f>C98/12</f>
        <v>85231.41666666667</v>
      </c>
      <c r="G98" s="148">
        <f>C98/12</f>
        <v>85231.41666666667</v>
      </c>
      <c r="H98" s="148">
        <f>C98/12</f>
        <v>85231.41666666667</v>
      </c>
      <c r="I98" s="148">
        <f>C98/12</f>
        <v>85231.41666666667</v>
      </c>
      <c r="J98" s="148">
        <f>C98/12</f>
        <v>85231.41666666667</v>
      </c>
      <c r="K98" s="148">
        <f>C98/12</f>
        <v>85231.41666666667</v>
      </c>
      <c r="L98" s="148">
        <f>C98/12</f>
        <v>85231.41666666667</v>
      </c>
      <c r="M98" s="148">
        <f>C98/12</f>
        <v>85231.41666666667</v>
      </c>
      <c r="N98" s="148">
        <f>C98/12</f>
        <v>85231.41666666667</v>
      </c>
      <c r="O98" s="148">
        <f>C98/12</f>
        <v>85231.41666666667</v>
      </c>
      <c r="P98" s="148">
        <f>SUM(D98:O98)</f>
        <v>1022776.9999999999</v>
      </c>
      <c r="Q98" s="149"/>
      <c r="R98" s="149"/>
    </row>
    <row r="99" spans="1:18" ht="15">
      <c r="A99" s="13" t="s">
        <v>454</v>
      </c>
      <c r="B99" s="5" t="s">
        <v>202</v>
      </c>
      <c r="C99" s="120"/>
      <c r="D99" s="139"/>
      <c r="E99" s="139"/>
      <c r="F99" s="139"/>
      <c r="G99" s="139"/>
      <c r="H99" s="139"/>
      <c r="I99" s="139"/>
      <c r="J99" s="139"/>
      <c r="K99" s="139"/>
      <c r="L99" s="139"/>
      <c r="M99" s="139"/>
      <c r="N99" s="139"/>
      <c r="O99" s="139"/>
      <c r="P99" s="139"/>
      <c r="Q99" s="4"/>
      <c r="R99" s="4"/>
    </row>
    <row r="100" spans="1:18" ht="15">
      <c r="A100" s="13" t="s">
        <v>205</v>
      </c>
      <c r="B100" s="5" t="s">
        <v>206</v>
      </c>
      <c r="C100" s="123"/>
      <c r="D100" s="139"/>
      <c r="E100" s="139"/>
      <c r="F100" s="139"/>
      <c r="G100" s="139"/>
      <c r="H100" s="139"/>
      <c r="I100" s="139"/>
      <c r="J100" s="139"/>
      <c r="K100" s="139"/>
      <c r="L100" s="139"/>
      <c r="M100" s="139"/>
      <c r="N100" s="139"/>
      <c r="O100" s="139"/>
      <c r="P100" s="139"/>
      <c r="Q100" s="4"/>
      <c r="R100" s="4"/>
    </row>
    <row r="101" spans="1:18" ht="15">
      <c r="A101" s="13" t="s">
        <v>455</v>
      </c>
      <c r="B101" s="5" t="s">
        <v>207</v>
      </c>
      <c r="C101" s="123"/>
      <c r="D101" s="139"/>
      <c r="E101" s="139"/>
      <c r="F101" s="139"/>
      <c r="G101" s="139"/>
      <c r="H101" s="139"/>
      <c r="I101" s="139"/>
      <c r="J101" s="139"/>
      <c r="K101" s="139"/>
      <c r="L101" s="139"/>
      <c r="M101" s="139"/>
      <c r="N101" s="139"/>
      <c r="O101" s="139"/>
      <c r="P101" s="139"/>
      <c r="Q101" s="4"/>
      <c r="R101" s="4"/>
    </row>
    <row r="102" spans="1:18" s="150" customFormat="1" ht="15">
      <c r="A102" s="15" t="s">
        <v>418</v>
      </c>
      <c r="B102" s="7" t="s">
        <v>209</v>
      </c>
      <c r="C102" s="123"/>
      <c r="D102" s="148"/>
      <c r="E102" s="148"/>
      <c r="F102" s="148"/>
      <c r="G102" s="148"/>
      <c r="H102" s="148"/>
      <c r="I102" s="148"/>
      <c r="J102" s="148"/>
      <c r="K102" s="148"/>
      <c r="L102" s="148"/>
      <c r="M102" s="148"/>
      <c r="N102" s="148"/>
      <c r="O102" s="148"/>
      <c r="P102" s="148">
        <f>SUM(D102:O102)</f>
        <v>0</v>
      </c>
      <c r="Q102" s="149"/>
      <c r="R102" s="149"/>
    </row>
    <row r="103" spans="1:18" ht="15">
      <c r="A103" s="40" t="s">
        <v>456</v>
      </c>
      <c r="B103" s="5" t="s">
        <v>210</v>
      </c>
      <c r="C103" s="121">
        <f>SUM(C100:C102)</f>
        <v>0</v>
      </c>
      <c r="D103" s="139"/>
      <c r="E103" s="139"/>
      <c r="F103" s="139"/>
      <c r="G103" s="139"/>
      <c r="H103" s="139"/>
      <c r="I103" s="139"/>
      <c r="J103" s="139"/>
      <c r="K103" s="139"/>
      <c r="L103" s="139"/>
      <c r="M103" s="139"/>
      <c r="N103" s="139"/>
      <c r="O103" s="139"/>
      <c r="P103" s="139"/>
      <c r="Q103" s="4"/>
      <c r="R103" s="4"/>
    </row>
    <row r="104" spans="1:18" ht="15">
      <c r="A104" s="40" t="s">
        <v>424</v>
      </c>
      <c r="B104" s="5" t="s">
        <v>213</v>
      </c>
      <c r="C104" s="40"/>
      <c r="D104" s="139"/>
      <c r="E104" s="139"/>
      <c r="F104" s="139"/>
      <c r="G104" s="139"/>
      <c r="H104" s="139"/>
      <c r="I104" s="139"/>
      <c r="J104" s="139"/>
      <c r="K104" s="139"/>
      <c r="L104" s="139"/>
      <c r="M104" s="139"/>
      <c r="N104" s="139"/>
      <c r="O104" s="139"/>
      <c r="P104" s="139"/>
      <c r="Q104" s="4"/>
      <c r="R104" s="4"/>
    </row>
    <row r="105" spans="1:18" ht="15">
      <c r="A105" s="13" t="s">
        <v>214</v>
      </c>
      <c r="B105" s="5" t="s">
        <v>215</v>
      </c>
      <c r="C105" s="40"/>
      <c r="D105" s="139"/>
      <c r="E105" s="139"/>
      <c r="F105" s="139"/>
      <c r="G105" s="139"/>
      <c r="H105" s="139"/>
      <c r="I105" s="139"/>
      <c r="J105" s="139"/>
      <c r="K105" s="139"/>
      <c r="L105" s="139"/>
      <c r="M105" s="139"/>
      <c r="N105" s="139"/>
      <c r="O105" s="139"/>
      <c r="P105" s="139"/>
      <c r="Q105" s="4"/>
      <c r="R105" s="4"/>
    </row>
    <row r="106" spans="1:18" ht="15">
      <c r="A106" s="13" t="s">
        <v>457</v>
      </c>
      <c r="B106" s="5" t="s">
        <v>216</v>
      </c>
      <c r="C106" s="13"/>
      <c r="D106" s="139"/>
      <c r="E106" s="139"/>
      <c r="F106" s="139"/>
      <c r="G106" s="139"/>
      <c r="H106" s="139"/>
      <c r="I106" s="139"/>
      <c r="J106" s="139"/>
      <c r="K106" s="139"/>
      <c r="L106" s="139"/>
      <c r="M106" s="139"/>
      <c r="N106" s="139"/>
      <c r="O106" s="139"/>
      <c r="P106" s="139"/>
      <c r="Q106" s="4"/>
      <c r="R106" s="4"/>
    </row>
    <row r="107" spans="1:18" s="150" customFormat="1" ht="15">
      <c r="A107" s="14" t="s">
        <v>421</v>
      </c>
      <c r="B107" s="7" t="s">
        <v>217</v>
      </c>
      <c r="C107" s="13"/>
      <c r="D107" s="148">
        <f>C107/12</f>
        <v>0</v>
      </c>
      <c r="E107" s="148">
        <f>C107/12</f>
        <v>0</v>
      </c>
      <c r="F107" s="148">
        <f>C107/12</f>
        <v>0</v>
      </c>
      <c r="G107" s="148">
        <f>C107/12</f>
        <v>0</v>
      </c>
      <c r="H107" s="148">
        <f>C107/12</f>
        <v>0</v>
      </c>
      <c r="I107" s="148">
        <f>C107/12</f>
        <v>0</v>
      </c>
      <c r="J107" s="148">
        <f>C107/12</f>
        <v>0</v>
      </c>
      <c r="K107" s="148">
        <f>C107/12</f>
        <v>0</v>
      </c>
      <c r="L107" s="148">
        <f>C107/12</f>
        <v>0</v>
      </c>
      <c r="M107" s="148">
        <f>C107/12</f>
        <v>0</v>
      </c>
      <c r="N107" s="148">
        <f>C107/12</f>
        <v>0</v>
      </c>
      <c r="O107" s="148">
        <f>C107/12</f>
        <v>0</v>
      </c>
      <c r="P107" s="148">
        <f>SUM(D107:O107)</f>
        <v>0</v>
      </c>
      <c r="Q107" s="149"/>
      <c r="R107" s="149"/>
    </row>
    <row r="108" spans="1:18" ht="15">
      <c r="A108" s="40" t="s">
        <v>218</v>
      </c>
      <c r="B108" s="5" t="s">
        <v>219</v>
      </c>
      <c r="C108" s="124">
        <f>SUM(C104:C107)</f>
        <v>0</v>
      </c>
      <c r="D108" s="139"/>
      <c r="E108" s="139"/>
      <c r="F108" s="139"/>
      <c r="G108" s="139"/>
      <c r="H108" s="139"/>
      <c r="I108" s="139"/>
      <c r="J108" s="139"/>
      <c r="K108" s="139"/>
      <c r="L108" s="139"/>
      <c r="M108" s="139"/>
      <c r="N108" s="139"/>
      <c r="O108" s="139"/>
      <c r="P108" s="139"/>
      <c r="Q108" s="4"/>
      <c r="R108" s="4"/>
    </row>
    <row r="109" spans="1:18" ht="15">
      <c r="A109" s="40" t="s">
        <v>220</v>
      </c>
      <c r="B109" s="5" t="s">
        <v>221</v>
      </c>
      <c r="C109" s="122"/>
      <c r="D109" s="139"/>
      <c r="E109" s="139"/>
      <c r="F109" s="139"/>
      <c r="G109" s="139"/>
      <c r="H109" s="139"/>
      <c r="I109" s="139"/>
      <c r="J109" s="139"/>
      <c r="K109" s="139"/>
      <c r="L109" s="139"/>
      <c r="M109" s="139"/>
      <c r="N109" s="139"/>
      <c r="O109" s="139"/>
      <c r="P109" s="139"/>
      <c r="Q109" s="4"/>
      <c r="R109" s="4"/>
    </row>
    <row r="110" spans="1:18" s="150" customFormat="1" ht="15">
      <c r="A110" s="14" t="s">
        <v>222</v>
      </c>
      <c r="B110" s="7" t="s">
        <v>223</v>
      </c>
      <c r="C110" s="122">
        <v>213705</v>
      </c>
      <c r="D110" s="148">
        <f>C110/12</f>
        <v>17808.75</v>
      </c>
      <c r="E110" s="148">
        <f>C110/12</f>
        <v>17808.75</v>
      </c>
      <c r="F110" s="148">
        <f>C110/12</f>
        <v>17808.75</v>
      </c>
      <c r="G110" s="148">
        <f>C110/12</f>
        <v>17808.75</v>
      </c>
      <c r="H110" s="148">
        <f>C110/12</f>
        <v>17808.75</v>
      </c>
      <c r="I110" s="148">
        <f>C110/12</f>
        <v>17808.75</v>
      </c>
      <c r="J110" s="148">
        <f>C110/12</f>
        <v>17808.75</v>
      </c>
      <c r="K110" s="148">
        <f>C110/12</f>
        <v>17808.75</v>
      </c>
      <c r="L110" s="148">
        <f>C110/12</f>
        <v>17808.75</v>
      </c>
      <c r="M110" s="148">
        <f>C110/12</f>
        <v>17808.75</v>
      </c>
      <c r="N110" s="148">
        <f>C110/12</f>
        <v>17808.75</v>
      </c>
      <c r="O110" s="148">
        <f>C110/12</f>
        <v>17808.75</v>
      </c>
      <c r="P110" s="148">
        <f>SUM(D110:O110)</f>
        <v>213705</v>
      </c>
      <c r="Q110" s="149"/>
      <c r="R110" s="149"/>
    </row>
    <row r="111" spans="1:18" ht="15">
      <c r="A111" s="40" t="s">
        <v>224</v>
      </c>
      <c r="B111" s="5" t="s">
        <v>225</v>
      </c>
      <c r="C111" s="124"/>
      <c r="D111" s="139"/>
      <c r="E111" s="139"/>
      <c r="F111" s="139"/>
      <c r="G111" s="139"/>
      <c r="H111" s="139"/>
      <c r="I111" s="139"/>
      <c r="J111" s="139"/>
      <c r="K111" s="139"/>
      <c r="L111" s="139"/>
      <c r="M111" s="139"/>
      <c r="N111" s="139"/>
      <c r="O111" s="139"/>
      <c r="P111" s="139"/>
      <c r="Q111" s="4"/>
      <c r="R111" s="4"/>
    </row>
    <row r="112" spans="1:18" ht="15">
      <c r="A112" s="40" t="s">
        <v>226</v>
      </c>
      <c r="B112" s="5" t="s">
        <v>227</v>
      </c>
      <c r="C112" s="122"/>
      <c r="D112" s="139"/>
      <c r="E112" s="139"/>
      <c r="F112" s="139"/>
      <c r="G112" s="139"/>
      <c r="H112" s="139"/>
      <c r="I112" s="139"/>
      <c r="J112" s="139"/>
      <c r="K112" s="139"/>
      <c r="L112" s="139"/>
      <c r="M112" s="139"/>
      <c r="N112" s="139"/>
      <c r="O112" s="139"/>
      <c r="P112" s="139"/>
      <c r="Q112" s="4"/>
      <c r="R112" s="4"/>
    </row>
    <row r="113" spans="1:18" ht="15">
      <c r="A113" s="40" t="s">
        <v>228</v>
      </c>
      <c r="B113" s="5" t="s">
        <v>229</v>
      </c>
      <c r="C113" s="122"/>
      <c r="D113" s="139"/>
      <c r="E113" s="139"/>
      <c r="F113" s="139"/>
      <c r="G113" s="139"/>
      <c r="H113" s="139"/>
      <c r="I113" s="139"/>
      <c r="J113" s="139"/>
      <c r="K113" s="139"/>
      <c r="L113" s="139"/>
      <c r="M113" s="139"/>
      <c r="N113" s="139"/>
      <c r="O113" s="139"/>
      <c r="P113" s="139"/>
      <c r="Q113" s="4"/>
      <c r="R113" s="4"/>
    </row>
    <row r="114" spans="1:18" s="150" customFormat="1" ht="15">
      <c r="A114" s="41" t="s">
        <v>422</v>
      </c>
      <c r="B114" s="42" t="s">
        <v>230</v>
      </c>
      <c r="C114" s="122"/>
      <c r="D114" s="148">
        <f>C114/12</f>
        <v>0</v>
      </c>
      <c r="E114" s="148">
        <f>C114/12</f>
        <v>0</v>
      </c>
      <c r="F114" s="148">
        <f>C114/12</f>
        <v>0</v>
      </c>
      <c r="G114" s="148">
        <f>C114/12</f>
        <v>0</v>
      </c>
      <c r="H114" s="148">
        <f>C114/12</f>
        <v>0</v>
      </c>
      <c r="I114" s="148">
        <f>C114/12</f>
        <v>0</v>
      </c>
      <c r="J114" s="148">
        <f>C114/12</f>
        <v>0</v>
      </c>
      <c r="K114" s="148">
        <f>C114/12</f>
        <v>0</v>
      </c>
      <c r="L114" s="148">
        <f>C114/12</f>
        <v>0</v>
      </c>
      <c r="M114" s="148">
        <f>C114/12</f>
        <v>0</v>
      </c>
      <c r="N114" s="148">
        <f>C114/12</f>
        <v>0</v>
      </c>
      <c r="O114" s="148">
        <f>C114/12</f>
        <v>0</v>
      </c>
      <c r="P114" s="148">
        <f>SUM(D114:O114)</f>
        <v>0</v>
      </c>
      <c r="Q114" s="149"/>
      <c r="R114" s="149"/>
    </row>
    <row r="115" spans="1:18" ht="15">
      <c r="A115" s="40" t="s">
        <v>231</v>
      </c>
      <c r="B115" s="5" t="s">
        <v>232</v>
      </c>
      <c r="C115" s="124">
        <f>C112+C113+C114</f>
        <v>0</v>
      </c>
      <c r="D115" s="139"/>
      <c r="E115" s="139"/>
      <c r="F115" s="139"/>
      <c r="G115" s="139"/>
      <c r="H115" s="139"/>
      <c r="I115" s="139"/>
      <c r="J115" s="139"/>
      <c r="K115" s="139"/>
      <c r="L115" s="139"/>
      <c r="M115" s="139"/>
      <c r="N115" s="139"/>
      <c r="O115" s="139"/>
      <c r="P115" s="139"/>
      <c r="Q115" s="4"/>
      <c r="R115" s="4"/>
    </row>
    <row r="116" spans="1:18" ht="15">
      <c r="A116" s="13" t="s">
        <v>233</v>
      </c>
      <c r="B116" s="5" t="s">
        <v>234</v>
      </c>
      <c r="C116" s="122"/>
      <c r="D116" s="139"/>
      <c r="E116" s="139"/>
      <c r="F116" s="139"/>
      <c r="G116" s="139"/>
      <c r="H116" s="139"/>
      <c r="I116" s="139"/>
      <c r="J116" s="139"/>
      <c r="K116" s="139"/>
      <c r="L116" s="139"/>
      <c r="M116" s="139"/>
      <c r="N116" s="139"/>
      <c r="O116" s="139"/>
      <c r="P116" s="139"/>
      <c r="Q116" s="4"/>
      <c r="R116" s="4"/>
    </row>
    <row r="117" spans="1:18" ht="15">
      <c r="A117" s="40" t="s">
        <v>458</v>
      </c>
      <c r="B117" s="5" t="s">
        <v>235</v>
      </c>
      <c r="C117" s="123"/>
      <c r="D117" s="139"/>
      <c r="E117" s="139"/>
      <c r="F117" s="139"/>
      <c r="G117" s="139"/>
      <c r="H117" s="139"/>
      <c r="I117" s="139"/>
      <c r="J117" s="139"/>
      <c r="K117" s="139"/>
      <c r="L117" s="139"/>
      <c r="M117" s="139"/>
      <c r="N117" s="139"/>
      <c r="O117" s="139"/>
      <c r="P117" s="139"/>
      <c r="Q117" s="4"/>
      <c r="R117" s="4"/>
    </row>
    <row r="118" spans="1:18" ht="15">
      <c r="A118" s="40" t="s">
        <v>427</v>
      </c>
      <c r="B118" s="5" t="s">
        <v>236</v>
      </c>
      <c r="C118" s="122"/>
      <c r="D118" s="139"/>
      <c r="E118" s="139"/>
      <c r="F118" s="139"/>
      <c r="G118" s="139"/>
      <c r="H118" s="139"/>
      <c r="I118" s="139"/>
      <c r="J118" s="139"/>
      <c r="K118" s="139"/>
      <c r="L118" s="139"/>
      <c r="M118" s="139"/>
      <c r="N118" s="139"/>
      <c r="O118" s="139"/>
      <c r="P118" s="139"/>
      <c r="Q118" s="4"/>
      <c r="R118" s="4"/>
    </row>
    <row r="119" spans="1:18" s="150" customFormat="1" ht="15">
      <c r="A119" s="41" t="s">
        <v>428</v>
      </c>
      <c r="B119" s="42" t="s">
        <v>240</v>
      </c>
      <c r="C119" s="122"/>
      <c r="D119" s="148">
        <f>C119/12</f>
        <v>0</v>
      </c>
      <c r="E119" s="148">
        <f>C119/12</f>
        <v>0</v>
      </c>
      <c r="F119" s="148">
        <f>C119/12</f>
        <v>0</v>
      </c>
      <c r="G119" s="148">
        <f>C119/12</f>
        <v>0</v>
      </c>
      <c r="H119" s="148">
        <f>C119/12</f>
        <v>0</v>
      </c>
      <c r="I119" s="148">
        <f>C119/12</f>
        <v>0</v>
      </c>
      <c r="J119" s="148">
        <f>C119/12</f>
        <v>0</v>
      </c>
      <c r="K119" s="148">
        <f>C119/12</f>
        <v>0</v>
      </c>
      <c r="L119" s="148">
        <f>C119/12</f>
        <v>0</v>
      </c>
      <c r="M119" s="148">
        <f>C119/12</f>
        <v>0</v>
      </c>
      <c r="N119" s="148">
        <f>C119/12</f>
        <v>0</v>
      </c>
      <c r="O119" s="148">
        <f>C119/12</f>
        <v>0</v>
      </c>
      <c r="P119" s="148">
        <f>SUM(D119:O119)</f>
        <v>0</v>
      </c>
      <c r="Q119" s="149"/>
      <c r="R119" s="149"/>
    </row>
    <row r="120" spans="1:18" ht="15">
      <c r="A120" s="13" t="s">
        <v>241</v>
      </c>
      <c r="B120" s="5" t="s">
        <v>242</v>
      </c>
      <c r="C120" s="124">
        <f>SUM(C116:C119)</f>
        <v>0</v>
      </c>
      <c r="D120" s="139"/>
      <c r="E120" s="139"/>
      <c r="F120" s="139"/>
      <c r="G120" s="139"/>
      <c r="H120" s="139"/>
      <c r="I120" s="139"/>
      <c r="J120" s="139"/>
      <c r="K120" s="139"/>
      <c r="L120" s="139"/>
      <c r="M120" s="139"/>
      <c r="N120" s="139"/>
      <c r="O120" s="139"/>
      <c r="P120" s="139"/>
      <c r="Q120" s="4"/>
      <c r="R120" s="4"/>
    </row>
    <row r="121" spans="1:18" s="150" customFormat="1" ht="15.75">
      <c r="A121" s="43" t="s">
        <v>462</v>
      </c>
      <c r="B121" s="44" t="s">
        <v>243</v>
      </c>
      <c r="C121" s="123">
        <f>C110</f>
        <v>213705</v>
      </c>
      <c r="D121" s="148">
        <f>C121/12</f>
        <v>17808.75</v>
      </c>
      <c r="E121" s="148">
        <f>C121/12</f>
        <v>17808.75</v>
      </c>
      <c r="F121" s="148">
        <f>C121/12</f>
        <v>17808.75</v>
      </c>
      <c r="G121" s="148">
        <f>C121/12</f>
        <v>17808.75</v>
      </c>
      <c r="H121" s="148">
        <f>C121/12</f>
        <v>17808.75</v>
      </c>
      <c r="I121" s="148">
        <f>C121/12</f>
        <v>17808.75</v>
      </c>
      <c r="J121" s="148">
        <f>C121/12</f>
        <v>17808.75</v>
      </c>
      <c r="K121" s="148">
        <f>C121/12</f>
        <v>17808.75</v>
      </c>
      <c r="L121" s="148">
        <f>C121/12</f>
        <v>17808.75</v>
      </c>
      <c r="M121" s="148">
        <f>C121/12</f>
        <v>17808.75</v>
      </c>
      <c r="N121" s="148">
        <f>C121/12</f>
        <v>17808.75</v>
      </c>
      <c r="O121" s="148">
        <f>C121/12</f>
        <v>17808.75</v>
      </c>
      <c r="P121" s="148">
        <f>SUM(D121:O121)</f>
        <v>213705</v>
      </c>
      <c r="Q121" s="149"/>
      <c r="R121" s="149"/>
    </row>
    <row r="122" spans="1:18" s="150" customFormat="1" ht="15.75">
      <c r="A122" s="131" t="s">
        <v>499</v>
      </c>
      <c r="B122" s="131"/>
      <c r="C122" s="124">
        <f>C98+C121</f>
        <v>1236482</v>
      </c>
      <c r="D122" s="148">
        <f>C122/12</f>
        <v>103040.16666666667</v>
      </c>
      <c r="E122" s="148">
        <f>C122/12</f>
        <v>103040.16666666667</v>
      </c>
      <c r="F122" s="148">
        <f>C122/12</f>
        <v>103040.16666666667</v>
      </c>
      <c r="G122" s="148">
        <f>C122/12</f>
        <v>103040.16666666667</v>
      </c>
      <c r="H122" s="148">
        <f>C122/12</f>
        <v>103040.16666666667</v>
      </c>
      <c r="I122" s="148">
        <f>C122/12</f>
        <v>103040.16666666667</v>
      </c>
      <c r="J122" s="148">
        <f>C122/12</f>
        <v>103040.16666666667</v>
      </c>
      <c r="K122" s="148">
        <f>C122/12</f>
        <v>103040.16666666667</v>
      </c>
      <c r="L122" s="148">
        <f>C122/12</f>
        <v>103040.16666666667</v>
      </c>
      <c r="M122" s="148">
        <f>C122/12</f>
        <v>103040.16666666667</v>
      </c>
      <c r="N122" s="148">
        <f>C122/12</f>
        <v>103040.16666666667</v>
      </c>
      <c r="O122" s="148">
        <f>C122/12</f>
        <v>103040.16666666667</v>
      </c>
      <c r="P122" s="148">
        <f>SUM(D122:O122)</f>
        <v>1236482</v>
      </c>
      <c r="Q122" s="149"/>
      <c r="R122" s="149"/>
    </row>
    <row r="123" spans="1:18" ht="25.5">
      <c r="A123" s="2" t="s">
        <v>64</v>
      </c>
      <c r="B123" s="3" t="s">
        <v>492</v>
      </c>
      <c r="C123" s="120"/>
      <c r="D123" s="139"/>
      <c r="E123" s="139"/>
      <c r="F123" s="139"/>
      <c r="G123" s="139"/>
      <c r="H123" s="139"/>
      <c r="I123" s="139"/>
      <c r="J123" s="139"/>
      <c r="K123" s="139"/>
      <c r="L123" s="139"/>
      <c r="M123" s="139"/>
      <c r="N123" s="139"/>
      <c r="O123" s="139"/>
      <c r="P123" s="139"/>
      <c r="Q123" s="4"/>
      <c r="R123" s="4"/>
    </row>
    <row r="124" spans="1:18" ht="15.75">
      <c r="A124" s="34" t="s">
        <v>244</v>
      </c>
      <c r="B124" s="6" t="s">
        <v>245</v>
      </c>
      <c r="C124" s="126">
        <v>267243</v>
      </c>
      <c r="D124" s="139">
        <f>C124/12</f>
        <v>22270.25</v>
      </c>
      <c r="E124" s="139">
        <f>C124/12</f>
        <v>22270.25</v>
      </c>
      <c r="F124" s="139">
        <f>C124/12</f>
        <v>22270.25</v>
      </c>
      <c r="G124" s="139">
        <f>C124/12</f>
        <v>22270.25</v>
      </c>
      <c r="H124" s="139">
        <f>C124/12</f>
        <v>22270.25</v>
      </c>
      <c r="I124" s="139">
        <f>C124/12</f>
        <v>22270.25</v>
      </c>
      <c r="J124" s="139">
        <f>C124/12</f>
        <v>22270.25</v>
      </c>
      <c r="K124" s="139">
        <f>C124/12</f>
        <v>22270.25</v>
      </c>
      <c r="L124" s="139">
        <f>C124/12</f>
        <v>22270.25</v>
      </c>
      <c r="M124" s="139">
        <f>C124/12</f>
        <v>22270.25</v>
      </c>
      <c r="N124" s="139">
        <f>C124/12</f>
        <v>22270.25</v>
      </c>
      <c r="O124" s="139">
        <f>C124/12</f>
        <v>22270.25</v>
      </c>
      <c r="P124" s="139">
        <f>SUM(D124:O124)</f>
        <v>267243</v>
      </c>
      <c r="Q124" s="4"/>
      <c r="R124" s="4"/>
    </row>
    <row r="125" spans="1:18" ht="15.75">
      <c r="A125" s="5" t="s">
        <v>246</v>
      </c>
      <c r="B125" s="6" t="s">
        <v>247</v>
      </c>
      <c r="C125" s="126">
        <v>0</v>
      </c>
      <c r="D125" s="139">
        <f>C125/12</f>
        <v>0</v>
      </c>
      <c r="E125" s="139">
        <f>C125/12</f>
        <v>0</v>
      </c>
      <c r="F125" s="139">
        <f>C125/12</f>
        <v>0</v>
      </c>
      <c r="G125" s="139">
        <f>C125/12</f>
        <v>0</v>
      </c>
      <c r="H125" s="139">
        <f>C125/12</f>
        <v>0</v>
      </c>
      <c r="I125" s="139">
        <f>C125/12</f>
        <v>0</v>
      </c>
      <c r="J125" s="139">
        <f>C125/12</f>
        <v>0</v>
      </c>
      <c r="K125" s="139">
        <f>C125/12</f>
        <v>0</v>
      </c>
      <c r="L125" s="139">
        <f>C125/12</f>
        <v>0</v>
      </c>
      <c r="M125" s="139">
        <f>C125/12</f>
        <v>0</v>
      </c>
      <c r="N125" s="139">
        <f>C125/12</f>
        <v>0</v>
      </c>
      <c r="O125" s="139">
        <f>C125/12</f>
        <v>0</v>
      </c>
      <c r="P125" s="139">
        <f>SUM(D125:O125)</f>
        <v>0</v>
      </c>
      <c r="Q125" s="4"/>
      <c r="R125" s="4"/>
    </row>
    <row r="126" spans="1:18" ht="15.75">
      <c r="A126" s="5" t="s">
        <v>248</v>
      </c>
      <c r="B126" s="6" t="s">
        <v>249</v>
      </c>
      <c r="C126" s="126">
        <v>18475</v>
      </c>
      <c r="D126" s="139">
        <f>C126/12</f>
        <v>1539.5833333333333</v>
      </c>
      <c r="E126" s="139">
        <f>C126/12</f>
        <v>1539.5833333333333</v>
      </c>
      <c r="F126" s="139">
        <f>C126/12</f>
        <v>1539.5833333333333</v>
      </c>
      <c r="G126" s="139">
        <f>C126/12</f>
        <v>1539.5833333333333</v>
      </c>
      <c r="H126" s="139">
        <f>C126/12</f>
        <v>1539.5833333333333</v>
      </c>
      <c r="I126" s="139">
        <f>C126/12</f>
        <v>1539.5833333333333</v>
      </c>
      <c r="J126" s="139">
        <f>C126/12</f>
        <v>1539.5833333333333</v>
      </c>
      <c r="K126" s="139">
        <f>C126/12</f>
        <v>1539.5833333333333</v>
      </c>
      <c r="L126" s="139">
        <f>C126/12</f>
        <v>1539.5833333333333</v>
      </c>
      <c r="M126" s="139">
        <f>C126/12</f>
        <v>1539.5833333333333</v>
      </c>
      <c r="N126" s="139">
        <f>C126/12</f>
        <v>1539.5833333333333</v>
      </c>
      <c r="O126" s="139">
        <f>C126/12</f>
        <v>1539.5833333333333</v>
      </c>
      <c r="P126" s="139">
        <f>SUM(D126:O126)</f>
        <v>18475</v>
      </c>
      <c r="Q126" s="4"/>
      <c r="R126" s="4"/>
    </row>
    <row r="127" spans="1:18" ht="15.75">
      <c r="A127" s="5" t="s">
        <v>250</v>
      </c>
      <c r="B127" s="6" t="s">
        <v>251</v>
      </c>
      <c r="C127" s="126">
        <v>6506</v>
      </c>
      <c r="D127" s="139">
        <f>C127/12</f>
        <v>542.1666666666666</v>
      </c>
      <c r="E127" s="139">
        <f>C127/12</f>
        <v>542.1666666666666</v>
      </c>
      <c r="F127" s="139">
        <f>C127/12</f>
        <v>542.1666666666666</v>
      </c>
      <c r="G127" s="139">
        <f>C127/12</f>
        <v>542.1666666666666</v>
      </c>
      <c r="H127" s="139">
        <f>C127/12</f>
        <v>542.1666666666666</v>
      </c>
      <c r="I127" s="139">
        <f>C127/12</f>
        <v>542.1666666666666</v>
      </c>
      <c r="J127" s="139">
        <f>C127/12</f>
        <v>542.1666666666666</v>
      </c>
      <c r="K127" s="139">
        <f>C127/12</f>
        <v>542.1666666666666</v>
      </c>
      <c r="L127" s="139">
        <f>C127/12</f>
        <v>542.1666666666666</v>
      </c>
      <c r="M127" s="139">
        <f>C127/12</f>
        <v>542.1666666666666</v>
      </c>
      <c r="N127" s="139">
        <f>C127/12</f>
        <v>542.1666666666666</v>
      </c>
      <c r="O127" s="139">
        <f>C127/12</f>
        <v>542.1666666666666</v>
      </c>
      <c r="P127" s="139">
        <f>SUM(D127:O127)</f>
        <v>6506.000000000001</v>
      </c>
      <c r="Q127" s="4"/>
      <c r="R127" s="4"/>
    </row>
    <row r="128" spans="1:18" ht="15.75">
      <c r="A128" s="5" t="s">
        <v>252</v>
      </c>
      <c r="B128" s="6" t="s">
        <v>253</v>
      </c>
      <c r="C128" s="126">
        <v>0</v>
      </c>
      <c r="D128" s="139"/>
      <c r="E128" s="139"/>
      <c r="F128" s="139"/>
      <c r="G128" s="139"/>
      <c r="H128" s="139"/>
      <c r="I128" s="139"/>
      <c r="J128" s="139"/>
      <c r="K128" s="139"/>
      <c r="L128" s="139"/>
      <c r="M128" s="139"/>
      <c r="N128" s="139"/>
      <c r="O128" s="139"/>
      <c r="P128" s="139"/>
      <c r="Q128" s="4"/>
      <c r="R128" s="4"/>
    </row>
    <row r="129" spans="1:18" ht="15.75">
      <c r="A129" s="5" t="s">
        <v>254</v>
      </c>
      <c r="B129" s="6" t="s">
        <v>255</v>
      </c>
      <c r="C129" s="126">
        <v>2126</v>
      </c>
      <c r="D129" s="139">
        <f>C129/12</f>
        <v>177.16666666666666</v>
      </c>
      <c r="E129" s="139">
        <f>C129/12</f>
        <v>177.16666666666666</v>
      </c>
      <c r="F129" s="139">
        <f>C129/12</f>
        <v>177.16666666666666</v>
      </c>
      <c r="G129" s="139">
        <f>C129/12</f>
        <v>177.16666666666666</v>
      </c>
      <c r="H129" s="139">
        <f>C129/12</f>
        <v>177.16666666666666</v>
      </c>
      <c r="I129" s="139">
        <f>C129/12</f>
        <v>177.16666666666666</v>
      </c>
      <c r="J129" s="139">
        <f>C129/12</f>
        <v>177.16666666666666</v>
      </c>
      <c r="K129" s="139">
        <f>C129/12</f>
        <v>177.16666666666666</v>
      </c>
      <c r="L129" s="139">
        <f>C129/12</f>
        <v>177.16666666666666</v>
      </c>
      <c r="M129" s="139">
        <f>C129/12</f>
        <v>177.16666666666666</v>
      </c>
      <c r="N129" s="139">
        <f>C129/12</f>
        <v>177.16666666666666</v>
      </c>
      <c r="O129" s="139">
        <f>C129/12</f>
        <v>177.16666666666666</v>
      </c>
      <c r="P129" s="139">
        <f>SUM(D129:O129)</f>
        <v>2126.0000000000005</v>
      </c>
      <c r="Q129" s="4"/>
      <c r="R129" s="4"/>
    </row>
    <row r="130" spans="1:18" s="150" customFormat="1" ht="15.75">
      <c r="A130" s="7" t="s">
        <v>502</v>
      </c>
      <c r="B130" s="8" t="s">
        <v>256</v>
      </c>
      <c r="C130" s="127">
        <f>C124+C126+C127+C129</f>
        <v>294350</v>
      </c>
      <c r="D130" s="148">
        <f>C130/12</f>
        <v>24529.166666666668</v>
      </c>
      <c r="E130" s="148">
        <f>C130/12</f>
        <v>24529.166666666668</v>
      </c>
      <c r="F130" s="148">
        <f>C130/12</f>
        <v>24529.166666666668</v>
      </c>
      <c r="G130" s="148">
        <f>C130/12</f>
        <v>24529.166666666668</v>
      </c>
      <c r="H130" s="148">
        <f>C130/12</f>
        <v>24529.166666666668</v>
      </c>
      <c r="I130" s="148">
        <f>C130/12</f>
        <v>24529.166666666668</v>
      </c>
      <c r="J130" s="148">
        <f>C130/12</f>
        <v>24529.166666666668</v>
      </c>
      <c r="K130" s="148">
        <f>C130/12</f>
        <v>24529.166666666668</v>
      </c>
      <c r="L130" s="148">
        <f>C130/12</f>
        <v>24529.166666666668</v>
      </c>
      <c r="M130" s="148">
        <f>C130/12</f>
        <v>24529.166666666668</v>
      </c>
      <c r="N130" s="148">
        <f>C130/12</f>
        <v>24529.166666666668</v>
      </c>
      <c r="O130" s="148">
        <f>C130/12</f>
        <v>24529.166666666668</v>
      </c>
      <c r="P130" s="148">
        <f>SUM(D130:O130)</f>
        <v>294350</v>
      </c>
      <c r="Q130" s="149"/>
      <c r="R130" s="149"/>
    </row>
    <row r="131" spans="1:18" ht="15.75">
      <c r="A131" s="5" t="s">
        <v>257</v>
      </c>
      <c r="B131" s="6" t="s">
        <v>258</v>
      </c>
      <c r="C131" s="126"/>
      <c r="D131" s="139"/>
      <c r="E131" s="139"/>
      <c r="F131" s="139"/>
      <c r="G131" s="139"/>
      <c r="H131" s="139"/>
      <c r="I131" s="139"/>
      <c r="J131" s="139"/>
      <c r="K131" s="139"/>
      <c r="L131" s="139"/>
      <c r="M131" s="139"/>
      <c r="N131" s="139"/>
      <c r="O131" s="139"/>
      <c r="P131" s="139"/>
      <c r="Q131" s="4"/>
      <c r="R131" s="4"/>
    </row>
    <row r="132" spans="1:18" ht="30">
      <c r="A132" s="5" t="s">
        <v>259</v>
      </c>
      <c r="B132" s="6" t="s">
        <v>260</v>
      </c>
      <c r="C132" s="126"/>
      <c r="D132" s="139"/>
      <c r="E132" s="139"/>
      <c r="F132" s="139"/>
      <c r="G132" s="139"/>
      <c r="H132" s="139"/>
      <c r="I132" s="139"/>
      <c r="J132" s="139"/>
      <c r="K132" s="139"/>
      <c r="L132" s="139"/>
      <c r="M132" s="139"/>
      <c r="N132" s="139"/>
      <c r="O132" s="139"/>
      <c r="P132" s="139"/>
      <c r="Q132" s="4"/>
      <c r="R132" s="4"/>
    </row>
    <row r="133" spans="1:18" ht="30">
      <c r="A133" s="5" t="s">
        <v>463</v>
      </c>
      <c r="B133" s="6" t="s">
        <v>261</v>
      </c>
      <c r="C133" s="126"/>
      <c r="D133" s="139"/>
      <c r="E133" s="139"/>
      <c r="F133" s="139"/>
      <c r="G133" s="139"/>
      <c r="H133" s="139"/>
      <c r="I133" s="139"/>
      <c r="J133" s="139"/>
      <c r="K133" s="139"/>
      <c r="L133" s="139"/>
      <c r="M133" s="139"/>
      <c r="N133" s="139"/>
      <c r="O133" s="139"/>
      <c r="P133" s="139"/>
      <c r="Q133" s="4"/>
      <c r="R133" s="4"/>
    </row>
    <row r="134" spans="1:18" ht="30">
      <c r="A134" s="5" t="s">
        <v>464</v>
      </c>
      <c r="B134" s="6" t="s">
        <v>262</v>
      </c>
      <c r="C134" s="126"/>
      <c r="D134" s="139"/>
      <c r="E134" s="139"/>
      <c r="F134" s="139"/>
      <c r="G134" s="139"/>
      <c r="H134" s="139"/>
      <c r="I134" s="139"/>
      <c r="J134" s="139"/>
      <c r="K134" s="139"/>
      <c r="L134" s="139"/>
      <c r="M134" s="139"/>
      <c r="N134" s="139"/>
      <c r="O134" s="139"/>
      <c r="P134" s="139"/>
      <c r="Q134" s="4"/>
      <c r="R134" s="4"/>
    </row>
    <row r="135" spans="1:18" ht="15.75">
      <c r="A135" s="5" t="s">
        <v>465</v>
      </c>
      <c r="B135" s="6" t="s">
        <v>263</v>
      </c>
      <c r="C135" s="126">
        <v>22500</v>
      </c>
      <c r="D135" s="139">
        <f>C135/12</f>
        <v>1875</v>
      </c>
      <c r="E135" s="139">
        <f>C135/12</f>
        <v>1875</v>
      </c>
      <c r="F135" s="139">
        <f>C135/12</f>
        <v>1875</v>
      </c>
      <c r="G135" s="139">
        <f>C135/12</f>
        <v>1875</v>
      </c>
      <c r="H135" s="139">
        <f>C135/12</f>
        <v>1875</v>
      </c>
      <c r="I135" s="139">
        <f>C135/12</f>
        <v>1875</v>
      </c>
      <c r="J135" s="139">
        <f>C135/12</f>
        <v>1875</v>
      </c>
      <c r="K135" s="139">
        <f>C135/12</f>
        <v>1875</v>
      </c>
      <c r="L135" s="139">
        <f>C135/12</f>
        <v>1875</v>
      </c>
      <c r="M135" s="139">
        <f>C135/12</f>
        <v>1875</v>
      </c>
      <c r="N135" s="139">
        <f>C135/12</f>
        <v>1875</v>
      </c>
      <c r="O135" s="139">
        <f>C135/12</f>
        <v>1875</v>
      </c>
      <c r="P135" s="139">
        <f>SUM(D135:O135)</f>
        <v>22500</v>
      </c>
      <c r="Q135" s="4"/>
      <c r="R135" s="4"/>
    </row>
    <row r="136" spans="1:18" s="150" customFormat="1" ht="15.75">
      <c r="A136" s="42" t="s">
        <v>503</v>
      </c>
      <c r="B136" s="55" t="s">
        <v>264</v>
      </c>
      <c r="C136" s="127">
        <f>C130+C135</f>
        <v>316850</v>
      </c>
      <c r="D136" s="148">
        <f>C136/12</f>
        <v>26404.166666666668</v>
      </c>
      <c r="E136" s="148">
        <f>C136/12</f>
        <v>26404.166666666668</v>
      </c>
      <c r="F136" s="148">
        <f>C136/12</f>
        <v>26404.166666666668</v>
      </c>
      <c r="G136" s="148">
        <f>C136/12</f>
        <v>26404.166666666668</v>
      </c>
      <c r="H136" s="148">
        <f>C136/12</f>
        <v>26404.166666666668</v>
      </c>
      <c r="I136" s="148">
        <f>C136/12</f>
        <v>26404.166666666668</v>
      </c>
      <c r="J136" s="148">
        <f>C136/12</f>
        <v>26404.166666666668</v>
      </c>
      <c r="K136" s="148">
        <f>C136/12</f>
        <v>26404.166666666668</v>
      </c>
      <c r="L136" s="148">
        <f>C136/12</f>
        <v>26404.166666666668</v>
      </c>
      <c r="M136" s="148">
        <f>C136/12</f>
        <v>26404.166666666668</v>
      </c>
      <c r="N136" s="148">
        <f>C136/12</f>
        <v>26404.166666666668</v>
      </c>
      <c r="O136" s="148">
        <f>C136/12</f>
        <v>26404.166666666668</v>
      </c>
      <c r="P136" s="148">
        <f>SUM(D136:O136)</f>
        <v>316850</v>
      </c>
      <c r="Q136" s="149"/>
      <c r="R136" s="149"/>
    </row>
    <row r="137" spans="1:18" ht="15.75">
      <c r="A137" s="5" t="s">
        <v>469</v>
      </c>
      <c r="B137" s="6" t="s">
        <v>273</v>
      </c>
      <c r="C137" s="126"/>
      <c r="D137" s="139"/>
      <c r="E137" s="139"/>
      <c r="F137" s="139"/>
      <c r="G137" s="139"/>
      <c r="H137" s="139"/>
      <c r="I137" s="139"/>
      <c r="J137" s="139"/>
      <c r="K137" s="139"/>
      <c r="L137" s="139"/>
      <c r="M137" s="139"/>
      <c r="N137" s="139"/>
      <c r="O137" s="139"/>
      <c r="P137" s="139"/>
      <c r="Q137" s="4"/>
      <c r="R137" s="4"/>
    </row>
    <row r="138" spans="1:18" ht="15.75">
      <c r="A138" s="5" t="s">
        <v>470</v>
      </c>
      <c r="B138" s="6" t="s">
        <v>274</v>
      </c>
      <c r="C138" s="126"/>
      <c r="D138" s="139"/>
      <c r="E138" s="139"/>
      <c r="F138" s="139"/>
      <c r="G138" s="139"/>
      <c r="H138" s="139"/>
      <c r="I138" s="139"/>
      <c r="J138" s="139"/>
      <c r="K138" s="139"/>
      <c r="L138" s="139"/>
      <c r="M138" s="139"/>
      <c r="N138" s="139"/>
      <c r="O138" s="139"/>
      <c r="P138" s="139"/>
      <c r="Q138" s="4"/>
      <c r="R138" s="4"/>
    </row>
    <row r="139" spans="1:18" s="150" customFormat="1" ht="15.75">
      <c r="A139" s="7" t="s">
        <v>505</v>
      </c>
      <c r="B139" s="8" t="s">
        <v>275</v>
      </c>
      <c r="C139" s="127"/>
      <c r="D139" s="148">
        <f>C139/12</f>
        <v>0</v>
      </c>
      <c r="E139" s="148">
        <f>C139/12</f>
        <v>0</v>
      </c>
      <c r="F139" s="148">
        <f>C139/12</f>
        <v>0</v>
      </c>
      <c r="G139" s="148">
        <f>C139/12</f>
        <v>0</v>
      </c>
      <c r="H139" s="148">
        <f>C139/12</f>
        <v>0</v>
      </c>
      <c r="I139" s="148">
        <f>C139/12</f>
        <v>0</v>
      </c>
      <c r="J139" s="148">
        <f>C139/12</f>
        <v>0</v>
      </c>
      <c r="K139" s="148">
        <f>C139/12</f>
        <v>0</v>
      </c>
      <c r="L139" s="148">
        <f>C139/12</f>
        <v>0</v>
      </c>
      <c r="M139" s="148">
        <f>C139/12</f>
        <v>0</v>
      </c>
      <c r="N139" s="148">
        <f>C139/12</f>
        <v>0</v>
      </c>
      <c r="O139" s="148">
        <f>C139/12</f>
        <v>0</v>
      </c>
      <c r="P139" s="148">
        <f>SUM(D139:O139)</f>
        <v>0</v>
      </c>
      <c r="Q139" s="149"/>
      <c r="R139" s="149"/>
    </row>
    <row r="140" spans="1:18" ht="15.75">
      <c r="A140" s="5" t="s">
        <v>471</v>
      </c>
      <c r="B140" s="6" t="s">
        <v>276</v>
      </c>
      <c r="C140" s="126"/>
      <c r="D140" s="139"/>
      <c r="E140" s="139"/>
      <c r="F140" s="139"/>
      <c r="G140" s="139"/>
      <c r="H140" s="139"/>
      <c r="I140" s="139"/>
      <c r="J140" s="139"/>
      <c r="K140" s="139"/>
      <c r="L140" s="139"/>
      <c r="M140" s="139"/>
      <c r="N140" s="139"/>
      <c r="O140" s="139"/>
      <c r="P140" s="139"/>
      <c r="Q140" s="4"/>
      <c r="R140" s="4"/>
    </row>
    <row r="141" spans="1:18" ht="15.75">
      <c r="A141" s="5" t="s">
        <v>472</v>
      </c>
      <c r="B141" s="6" t="s">
        <v>277</v>
      </c>
      <c r="C141" s="126"/>
      <c r="D141" s="139"/>
      <c r="E141" s="139"/>
      <c r="F141" s="139"/>
      <c r="G141" s="139"/>
      <c r="H141" s="139"/>
      <c r="I141" s="139"/>
      <c r="J141" s="139"/>
      <c r="K141" s="139"/>
      <c r="L141" s="139"/>
      <c r="M141" s="139"/>
      <c r="N141" s="139"/>
      <c r="O141" s="139"/>
      <c r="P141" s="139"/>
      <c r="Q141" s="4"/>
      <c r="R141" s="4"/>
    </row>
    <row r="142" spans="1:18" ht="15.75">
      <c r="A142" s="5" t="s">
        <v>473</v>
      </c>
      <c r="B142" s="6" t="s">
        <v>278</v>
      </c>
      <c r="C142" s="126">
        <v>75000</v>
      </c>
      <c r="D142" s="139"/>
      <c r="E142" s="139"/>
      <c r="F142" s="139">
        <v>18750</v>
      </c>
      <c r="G142" s="139">
        <v>18750</v>
      </c>
      <c r="H142" s="139"/>
      <c r="I142" s="139"/>
      <c r="J142" s="139"/>
      <c r="K142" s="139"/>
      <c r="L142" s="139">
        <v>18750</v>
      </c>
      <c r="M142" s="139">
        <v>18750</v>
      </c>
      <c r="N142" s="139"/>
      <c r="O142" s="139"/>
      <c r="P142" s="139">
        <f>SUM(D142:O142)</f>
        <v>75000</v>
      </c>
      <c r="Q142" s="4"/>
      <c r="R142" s="4"/>
    </row>
    <row r="143" spans="1:18" ht="15.75">
      <c r="A143" s="5" t="s">
        <v>474</v>
      </c>
      <c r="B143" s="6" t="s">
        <v>279</v>
      </c>
      <c r="C143" s="126">
        <v>60000</v>
      </c>
      <c r="D143" s="139"/>
      <c r="E143" s="139"/>
      <c r="F143" s="139">
        <v>15000</v>
      </c>
      <c r="G143" s="139">
        <v>15000</v>
      </c>
      <c r="H143" s="139"/>
      <c r="I143" s="139"/>
      <c r="J143" s="139"/>
      <c r="K143" s="139"/>
      <c r="L143" s="139">
        <v>15000</v>
      </c>
      <c r="M143" s="139">
        <v>15000</v>
      </c>
      <c r="N143" s="139"/>
      <c r="O143" s="139"/>
      <c r="P143" s="139">
        <f>SUM(D143:O143)</f>
        <v>60000</v>
      </c>
      <c r="Q143" s="4"/>
      <c r="R143" s="4"/>
    </row>
    <row r="144" spans="1:18" ht="15.75">
      <c r="A144" s="5" t="s">
        <v>475</v>
      </c>
      <c r="B144" s="6" t="s">
        <v>282</v>
      </c>
      <c r="C144" s="126"/>
      <c r="D144" s="139"/>
      <c r="E144" s="139"/>
      <c r="F144" s="139"/>
      <c r="G144" s="139"/>
      <c r="H144" s="139"/>
      <c r="I144" s="139"/>
      <c r="J144" s="139"/>
      <c r="K144" s="139"/>
      <c r="L144" s="139"/>
      <c r="M144" s="139"/>
      <c r="N144" s="139"/>
      <c r="O144" s="139"/>
      <c r="P144" s="139"/>
      <c r="Q144" s="4"/>
      <c r="R144" s="4"/>
    </row>
    <row r="145" spans="1:18" ht="15.75">
      <c r="A145" s="5" t="s">
        <v>283</v>
      </c>
      <c r="B145" s="6" t="s">
        <v>284</v>
      </c>
      <c r="C145" s="126"/>
      <c r="D145" s="139"/>
      <c r="E145" s="139"/>
      <c r="F145" s="139"/>
      <c r="G145" s="139"/>
      <c r="H145" s="139"/>
      <c r="I145" s="139"/>
      <c r="J145" s="139"/>
      <c r="K145" s="139"/>
      <c r="L145" s="139"/>
      <c r="M145" s="139"/>
      <c r="N145" s="139"/>
      <c r="O145" s="139"/>
      <c r="P145" s="139"/>
      <c r="Q145" s="4"/>
      <c r="R145" s="4"/>
    </row>
    <row r="146" spans="1:18" ht="15.75">
      <c r="A146" s="5" t="s">
        <v>476</v>
      </c>
      <c r="B146" s="6" t="s">
        <v>285</v>
      </c>
      <c r="C146" s="126">
        <v>18000</v>
      </c>
      <c r="D146" s="139"/>
      <c r="E146" s="139"/>
      <c r="F146" s="139">
        <v>4500</v>
      </c>
      <c r="G146" s="139">
        <v>4500</v>
      </c>
      <c r="H146" s="139"/>
      <c r="I146" s="139"/>
      <c r="J146" s="139"/>
      <c r="K146" s="139"/>
      <c r="L146" s="139">
        <v>4500</v>
      </c>
      <c r="M146" s="139">
        <v>4500</v>
      </c>
      <c r="N146" s="139"/>
      <c r="O146" s="139"/>
      <c r="P146" s="139">
        <f>SUM(D146:O146)</f>
        <v>18000</v>
      </c>
      <c r="Q146" s="4"/>
      <c r="R146" s="4"/>
    </row>
    <row r="147" spans="1:18" ht="15.75">
      <c r="A147" s="5" t="s">
        <v>477</v>
      </c>
      <c r="B147" s="6" t="s">
        <v>290</v>
      </c>
      <c r="C147" s="126">
        <v>1000</v>
      </c>
      <c r="D147" s="139">
        <f>C147/12</f>
        <v>83.33333333333333</v>
      </c>
      <c r="E147" s="139">
        <f>C147/12</f>
        <v>83.33333333333333</v>
      </c>
      <c r="F147" s="139">
        <f>C147/12</f>
        <v>83.33333333333333</v>
      </c>
      <c r="G147" s="139">
        <f>C147/12</f>
        <v>83.33333333333333</v>
      </c>
      <c r="H147" s="139">
        <v>83</v>
      </c>
      <c r="I147" s="139">
        <v>83</v>
      </c>
      <c r="J147" s="139">
        <v>83</v>
      </c>
      <c r="K147" s="139">
        <v>84</v>
      </c>
      <c r="L147" s="139">
        <v>84</v>
      </c>
      <c r="M147" s="139">
        <f>C147/12</f>
        <v>83.33333333333333</v>
      </c>
      <c r="N147" s="139">
        <f>C147/12</f>
        <v>83.33333333333333</v>
      </c>
      <c r="O147" s="139">
        <f>C147/12</f>
        <v>83.33333333333333</v>
      </c>
      <c r="P147" s="139">
        <f>SUM(D147:O147)</f>
        <v>1000.3333333333334</v>
      </c>
      <c r="Q147" s="4"/>
      <c r="R147" s="4"/>
    </row>
    <row r="148" spans="1:18" s="150" customFormat="1" ht="15.75">
      <c r="A148" s="7" t="s">
        <v>506</v>
      </c>
      <c r="B148" s="8" t="s">
        <v>293</v>
      </c>
      <c r="C148" s="127">
        <f>C146+C143+C147</f>
        <v>79000</v>
      </c>
      <c r="D148" s="127">
        <v>83</v>
      </c>
      <c r="E148" s="127">
        <v>83</v>
      </c>
      <c r="F148" s="127">
        <v>38333</v>
      </c>
      <c r="G148" s="127">
        <v>38333</v>
      </c>
      <c r="H148" s="127">
        <f aca="true" t="shared" si="14" ref="H148:P148">H146+H143+H147</f>
        <v>83</v>
      </c>
      <c r="I148" s="127">
        <f t="shared" si="14"/>
        <v>83</v>
      </c>
      <c r="J148" s="127">
        <f t="shared" si="14"/>
        <v>83</v>
      </c>
      <c r="K148" s="127">
        <f t="shared" si="14"/>
        <v>84</v>
      </c>
      <c r="L148" s="127">
        <v>38333</v>
      </c>
      <c r="M148" s="127">
        <v>38333</v>
      </c>
      <c r="N148" s="127">
        <v>83</v>
      </c>
      <c r="O148" s="127">
        <v>83</v>
      </c>
      <c r="P148" s="190">
        <f t="shared" si="14"/>
        <v>79000.33333333333</v>
      </c>
      <c r="Q148" s="149"/>
      <c r="R148" s="149"/>
    </row>
    <row r="149" spans="1:18" ht="15.75">
      <c r="A149" s="5" t="s">
        <v>478</v>
      </c>
      <c r="B149" s="6" t="s">
        <v>294</v>
      </c>
      <c r="C149" s="126"/>
      <c r="D149" s="139"/>
      <c r="E149" s="139"/>
      <c r="F149" s="139"/>
      <c r="G149" s="139"/>
      <c r="H149" s="139"/>
      <c r="I149" s="139"/>
      <c r="J149" s="139"/>
      <c r="K149" s="139"/>
      <c r="L149" s="139"/>
      <c r="M149" s="139"/>
      <c r="N149" s="139"/>
      <c r="O149" s="139"/>
      <c r="P149" s="139"/>
      <c r="Q149" s="4"/>
      <c r="R149" s="4"/>
    </row>
    <row r="150" spans="1:18" s="150" customFormat="1" ht="15.75">
      <c r="A150" s="42" t="s">
        <v>507</v>
      </c>
      <c r="B150" s="55" t="s">
        <v>295</v>
      </c>
      <c r="C150" s="127">
        <f>C142+C148</f>
        <v>154000</v>
      </c>
      <c r="D150" s="148">
        <v>83</v>
      </c>
      <c r="E150" s="148">
        <v>83</v>
      </c>
      <c r="F150" s="148">
        <v>38333</v>
      </c>
      <c r="G150" s="148">
        <v>38333</v>
      </c>
      <c r="H150" s="148">
        <v>83</v>
      </c>
      <c r="I150" s="148">
        <v>83</v>
      </c>
      <c r="J150" s="148">
        <v>83</v>
      </c>
      <c r="K150" s="148">
        <v>84</v>
      </c>
      <c r="L150" s="148">
        <v>38333</v>
      </c>
      <c r="M150" s="148">
        <v>38333</v>
      </c>
      <c r="N150" s="148">
        <v>83</v>
      </c>
      <c r="O150" s="148">
        <v>83</v>
      </c>
      <c r="P150" s="190">
        <f>P142+P148</f>
        <v>154000.3333333333</v>
      </c>
      <c r="Q150" s="149"/>
      <c r="R150" s="149"/>
    </row>
    <row r="151" spans="1:18" ht="15.75">
      <c r="A151" s="13" t="s">
        <v>296</v>
      </c>
      <c r="B151" s="6" t="s">
        <v>297</v>
      </c>
      <c r="C151" s="126">
        <v>20000</v>
      </c>
      <c r="D151" s="139"/>
      <c r="E151" s="139"/>
      <c r="F151" s="139"/>
      <c r="G151" s="139"/>
      <c r="H151" s="139"/>
      <c r="I151" s="139"/>
      <c r="J151" s="139"/>
      <c r="K151" s="139"/>
      <c r="L151" s="139"/>
      <c r="M151" s="139"/>
      <c r="N151" s="139"/>
      <c r="O151" s="139"/>
      <c r="P151" s="139"/>
      <c r="Q151" s="4"/>
      <c r="R151" s="4"/>
    </row>
    <row r="152" spans="1:18" ht="15.75">
      <c r="A152" s="13" t="s">
        <v>479</v>
      </c>
      <c r="B152" s="6" t="s">
        <v>298</v>
      </c>
      <c r="C152" s="126">
        <v>26800</v>
      </c>
      <c r="D152" s="139"/>
      <c r="E152" s="139"/>
      <c r="F152" s="139"/>
      <c r="G152" s="139"/>
      <c r="H152" s="139"/>
      <c r="I152" s="139"/>
      <c r="J152" s="139"/>
      <c r="K152" s="139"/>
      <c r="L152" s="139"/>
      <c r="M152" s="139"/>
      <c r="N152" s="139"/>
      <c r="O152" s="139"/>
      <c r="P152" s="139"/>
      <c r="Q152" s="4"/>
      <c r="R152" s="4"/>
    </row>
    <row r="153" spans="1:18" ht="15.75">
      <c r="A153" s="13" t="s">
        <v>480</v>
      </c>
      <c r="B153" s="6" t="s">
        <v>299</v>
      </c>
      <c r="C153" s="126">
        <v>4000</v>
      </c>
      <c r="D153" s="139"/>
      <c r="E153" s="139"/>
      <c r="F153" s="139"/>
      <c r="G153" s="139"/>
      <c r="H153" s="139"/>
      <c r="I153" s="139"/>
      <c r="J153" s="139"/>
      <c r="K153" s="139"/>
      <c r="L153" s="139"/>
      <c r="M153" s="139"/>
      <c r="N153" s="139"/>
      <c r="O153" s="139"/>
      <c r="P153" s="139"/>
      <c r="Q153" s="4"/>
      <c r="R153" s="4"/>
    </row>
    <row r="154" spans="1:18" ht="15.75">
      <c r="A154" s="13" t="s">
        <v>481</v>
      </c>
      <c r="B154" s="6" t="s">
        <v>300</v>
      </c>
      <c r="C154" s="126">
        <v>1000</v>
      </c>
      <c r="D154" s="139">
        <f>C154/12</f>
        <v>83.33333333333333</v>
      </c>
      <c r="E154" s="139">
        <f>C154/12</f>
        <v>83.33333333333333</v>
      </c>
      <c r="F154" s="139">
        <f>C154/12</f>
        <v>83.33333333333333</v>
      </c>
      <c r="G154" s="139">
        <f>C154/12</f>
        <v>83.33333333333333</v>
      </c>
      <c r="H154" s="139">
        <f>C154/12</f>
        <v>83.33333333333333</v>
      </c>
      <c r="I154" s="139">
        <f>C154/12</f>
        <v>83.33333333333333</v>
      </c>
      <c r="J154" s="139">
        <f>C154/12</f>
        <v>83.33333333333333</v>
      </c>
      <c r="K154" s="139">
        <f>C154/12</f>
        <v>83.33333333333333</v>
      </c>
      <c r="L154" s="139">
        <f>C154/12</f>
        <v>83.33333333333333</v>
      </c>
      <c r="M154" s="139">
        <f>C154/12</f>
        <v>83.33333333333333</v>
      </c>
      <c r="N154" s="139">
        <f>C154/12</f>
        <v>83.33333333333333</v>
      </c>
      <c r="O154" s="139">
        <f>C154/12</f>
        <v>83.33333333333333</v>
      </c>
      <c r="P154" s="139">
        <f>SUM(D154:O154)</f>
        <v>1000.0000000000001</v>
      </c>
      <c r="Q154" s="4"/>
      <c r="R154" s="4"/>
    </row>
    <row r="155" spans="1:18" ht="15.75">
      <c r="A155" s="13" t="s">
        <v>301</v>
      </c>
      <c r="B155" s="6" t="s">
        <v>302</v>
      </c>
      <c r="C155" s="126">
        <v>20000</v>
      </c>
      <c r="D155" s="139">
        <f>C155/12</f>
        <v>1666.6666666666667</v>
      </c>
      <c r="E155" s="139">
        <f>C155/12</f>
        <v>1666.6666666666667</v>
      </c>
      <c r="F155" s="139">
        <f>C155/12</f>
        <v>1666.6666666666667</v>
      </c>
      <c r="G155" s="139">
        <f>C155/12</f>
        <v>1666.6666666666667</v>
      </c>
      <c r="H155" s="139">
        <f>C155/12</f>
        <v>1666.6666666666667</v>
      </c>
      <c r="I155" s="139">
        <f>C155/12</f>
        <v>1666.6666666666667</v>
      </c>
      <c r="J155" s="139">
        <f>C155/12</f>
        <v>1666.6666666666667</v>
      </c>
      <c r="K155" s="139">
        <f>C155/12</f>
        <v>1666.6666666666667</v>
      </c>
      <c r="L155" s="139">
        <f>C155/12</f>
        <v>1666.6666666666667</v>
      </c>
      <c r="M155" s="139">
        <f>C155/12</f>
        <v>1666.6666666666667</v>
      </c>
      <c r="N155" s="139">
        <f>C155/12</f>
        <v>1666.6666666666667</v>
      </c>
      <c r="O155" s="139">
        <f>C155/12</f>
        <v>1666.6666666666667</v>
      </c>
      <c r="P155" s="139">
        <f>SUM(D155:O155)</f>
        <v>20000</v>
      </c>
      <c r="Q155" s="4"/>
      <c r="R155" s="4"/>
    </row>
    <row r="156" spans="1:18" ht="15.75">
      <c r="A156" s="13" t="s">
        <v>303</v>
      </c>
      <c r="B156" s="6" t="s">
        <v>304</v>
      </c>
      <c r="C156" s="126">
        <v>11000</v>
      </c>
      <c r="D156" s="139">
        <f>C156/12</f>
        <v>916.6666666666666</v>
      </c>
      <c r="E156" s="139">
        <f>C156/12</f>
        <v>916.6666666666666</v>
      </c>
      <c r="F156" s="139">
        <f>C156/12</f>
        <v>916.6666666666666</v>
      </c>
      <c r="G156" s="139">
        <f>C156/12</f>
        <v>916.6666666666666</v>
      </c>
      <c r="H156" s="139">
        <f>C156/12</f>
        <v>916.6666666666666</v>
      </c>
      <c r="I156" s="139">
        <f>C156/12</f>
        <v>916.6666666666666</v>
      </c>
      <c r="J156" s="139">
        <f>C156/12</f>
        <v>916.6666666666666</v>
      </c>
      <c r="K156" s="139">
        <f>C156/12</f>
        <v>916.6666666666666</v>
      </c>
      <c r="L156" s="139">
        <f>C156/12</f>
        <v>916.6666666666666</v>
      </c>
      <c r="M156" s="139">
        <f>C156/12</f>
        <v>916.6666666666666</v>
      </c>
      <c r="N156" s="139">
        <f>C156/12</f>
        <v>916.6666666666666</v>
      </c>
      <c r="O156" s="139">
        <f>C156/12</f>
        <v>916.6666666666666</v>
      </c>
      <c r="P156" s="139">
        <f>SUM(D156:O156)</f>
        <v>10999.999999999998</v>
      </c>
      <c r="Q156" s="4"/>
      <c r="R156" s="4"/>
    </row>
    <row r="157" spans="1:18" ht="15.75">
      <c r="A157" s="13" t="s">
        <v>305</v>
      </c>
      <c r="B157" s="6" t="s">
        <v>306</v>
      </c>
      <c r="C157" s="126"/>
      <c r="D157" s="139"/>
      <c r="E157" s="139"/>
      <c r="F157" s="139"/>
      <c r="G157" s="139"/>
      <c r="H157" s="139"/>
      <c r="I157" s="139"/>
      <c r="J157" s="139"/>
      <c r="K157" s="139"/>
      <c r="L157" s="139"/>
      <c r="M157" s="139"/>
      <c r="N157" s="139"/>
      <c r="O157" s="139"/>
      <c r="P157" s="139"/>
      <c r="Q157" s="4"/>
      <c r="R157" s="4"/>
    </row>
    <row r="158" spans="1:18" ht="15.75">
      <c r="A158" s="13" t="s">
        <v>482</v>
      </c>
      <c r="B158" s="6" t="s">
        <v>307</v>
      </c>
      <c r="C158" s="126"/>
      <c r="D158" s="139"/>
      <c r="E158" s="139"/>
      <c r="F158" s="139"/>
      <c r="G158" s="139"/>
      <c r="H158" s="139"/>
      <c r="I158" s="139"/>
      <c r="J158" s="139"/>
      <c r="K158" s="139"/>
      <c r="L158" s="139"/>
      <c r="M158" s="139"/>
      <c r="N158" s="139"/>
      <c r="O158" s="139"/>
      <c r="P158" s="139"/>
      <c r="Q158" s="4"/>
      <c r="R158" s="4"/>
    </row>
    <row r="159" spans="1:18" ht="15.75">
      <c r="A159" s="13" t="s">
        <v>483</v>
      </c>
      <c r="B159" s="6" t="s">
        <v>308</v>
      </c>
      <c r="C159" s="126"/>
      <c r="D159" s="139"/>
      <c r="E159" s="139"/>
      <c r="F159" s="139"/>
      <c r="G159" s="139"/>
      <c r="H159" s="139"/>
      <c r="I159" s="139"/>
      <c r="J159" s="139"/>
      <c r="K159" s="139"/>
      <c r="L159" s="139"/>
      <c r="M159" s="139"/>
      <c r="N159" s="139"/>
      <c r="O159" s="139"/>
      <c r="P159" s="139"/>
      <c r="Q159" s="4"/>
      <c r="R159" s="4"/>
    </row>
    <row r="160" spans="1:18" ht="15.75">
      <c r="A160" s="13" t="s">
        <v>484</v>
      </c>
      <c r="B160" s="6" t="s">
        <v>309</v>
      </c>
      <c r="C160" s="126">
        <v>1400</v>
      </c>
      <c r="D160" s="139">
        <f>C160/12</f>
        <v>116.66666666666667</v>
      </c>
      <c r="E160" s="139">
        <f>C160/12</f>
        <v>116.66666666666667</v>
      </c>
      <c r="F160" s="139">
        <f>C160/12</f>
        <v>116.66666666666667</v>
      </c>
      <c r="G160" s="139">
        <f>C160/12</f>
        <v>116.66666666666667</v>
      </c>
      <c r="H160" s="139">
        <f>C160/12</f>
        <v>116.66666666666667</v>
      </c>
      <c r="I160" s="139">
        <f>C160/12</f>
        <v>116.66666666666667</v>
      </c>
      <c r="J160" s="139">
        <f>C160/12</f>
        <v>116.66666666666667</v>
      </c>
      <c r="K160" s="139">
        <f>C160/12</f>
        <v>116.66666666666667</v>
      </c>
      <c r="L160" s="139">
        <f>C160/12</f>
        <v>116.66666666666667</v>
      </c>
      <c r="M160" s="139">
        <f>C160/12</f>
        <v>116.66666666666667</v>
      </c>
      <c r="N160" s="139">
        <f>C160/12</f>
        <v>116.66666666666667</v>
      </c>
      <c r="O160" s="139">
        <f>C160/12</f>
        <v>116.66666666666667</v>
      </c>
      <c r="P160" s="139">
        <f>SUM(D160:O160)</f>
        <v>1400.0000000000002</v>
      </c>
      <c r="Q160" s="4"/>
      <c r="R160" s="4"/>
    </row>
    <row r="161" spans="1:18" s="150" customFormat="1" ht="15.75">
      <c r="A161" s="54" t="s">
        <v>508</v>
      </c>
      <c r="B161" s="55" t="s">
        <v>310</v>
      </c>
      <c r="C161" s="127">
        <f>C151+C152+C153+C154+C155+C156+C160</f>
        <v>84200</v>
      </c>
      <c r="D161" s="148">
        <f>C161/12</f>
        <v>7016.666666666667</v>
      </c>
      <c r="E161" s="148">
        <f>C161/12</f>
        <v>7016.666666666667</v>
      </c>
      <c r="F161" s="148">
        <f>C161/12</f>
        <v>7016.666666666667</v>
      </c>
      <c r="G161" s="148">
        <f>C161/12</f>
        <v>7016.666666666667</v>
      </c>
      <c r="H161" s="148">
        <f>C161/12</f>
        <v>7016.666666666667</v>
      </c>
      <c r="I161" s="148">
        <f>C161/12</f>
        <v>7016.666666666667</v>
      </c>
      <c r="J161" s="148">
        <f>C161/12</f>
        <v>7016.666666666667</v>
      </c>
      <c r="K161" s="148">
        <f>C161/12</f>
        <v>7016.666666666667</v>
      </c>
      <c r="L161" s="148">
        <f>C161/12</f>
        <v>7016.666666666667</v>
      </c>
      <c r="M161" s="148">
        <f>C161/12</f>
        <v>7016.666666666667</v>
      </c>
      <c r="N161" s="148">
        <f>C161/12</f>
        <v>7016.666666666667</v>
      </c>
      <c r="O161" s="148">
        <f>C161/12</f>
        <v>7016.666666666667</v>
      </c>
      <c r="P161" s="148">
        <f>SUM(D161:O161)</f>
        <v>84200</v>
      </c>
      <c r="Q161" s="149"/>
      <c r="R161" s="149"/>
    </row>
    <row r="162" spans="1:18" ht="30">
      <c r="A162" s="13" t="s">
        <v>319</v>
      </c>
      <c r="B162" s="6" t="s">
        <v>320</v>
      </c>
      <c r="C162" s="126"/>
      <c r="D162" s="139"/>
      <c r="E162" s="139"/>
      <c r="F162" s="139"/>
      <c r="G162" s="139"/>
      <c r="H162" s="139"/>
      <c r="I162" s="139"/>
      <c r="J162" s="139"/>
      <c r="K162" s="139"/>
      <c r="L162" s="139"/>
      <c r="M162" s="139"/>
      <c r="N162" s="139"/>
      <c r="O162" s="139"/>
      <c r="P162" s="139"/>
      <c r="Q162" s="4"/>
      <c r="R162" s="4"/>
    </row>
    <row r="163" spans="1:18" ht="30">
      <c r="A163" s="5" t="s">
        <v>488</v>
      </c>
      <c r="B163" s="6" t="s">
        <v>321</v>
      </c>
      <c r="C163" s="126"/>
      <c r="D163" s="139"/>
      <c r="E163" s="139"/>
      <c r="F163" s="139"/>
      <c r="G163" s="139"/>
      <c r="H163" s="139"/>
      <c r="I163" s="139"/>
      <c r="J163" s="139"/>
      <c r="K163" s="139"/>
      <c r="L163" s="139"/>
      <c r="M163" s="139"/>
      <c r="N163" s="139"/>
      <c r="O163" s="139"/>
      <c r="P163" s="139"/>
      <c r="Q163" s="4"/>
      <c r="R163" s="4"/>
    </row>
    <row r="164" spans="1:18" ht="15.75">
      <c r="A164" s="13" t="s">
        <v>489</v>
      </c>
      <c r="B164" s="6" t="s">
        <v>322</v>
      </c>
      <c r="C164" s="126">
        <v>29748</v>
      </c>
      <c r="D164" s="139"/>
      <c r="E164" s="139"/>
      <c r="F164" s="139">
        <v>14874</v>
      </c>
      <c r="G164" s="139"/>
      <c r="H164" s="139"/>
      <c r="I164" s="139"/>
      <c r="J164" s="139">
        <v>14874</v>
      </c>
      <c r="K164" s="139"/>
      <c r="L164" s="139"/>
      <c r="M164" s="139"/>
      <c r="N164" s="139"/>
      <c r="O164" s="139"/>
      <c r="P164" s="139">
        <f>SUM(D164:O164)</f>
        <v>29748</v>
      </c>
      <c r="Q164" s="4"/>
      <c r="R164" s="4"/>
    </row>
    <row r="165" spans="1:18" s="150" customFormat="1" ht="15.75">
      <c r="A165" s="42" t="s">
        <v>510</v>
      </c>
      <c r="B165" s="55" t="s">
        <v>323</v>
      </c>
      <c r="C165" s="127">
        <f>C164</f>
        <v>29748</v>
      </c>
      <c r="D165" s="148">
        <v>0</v>
      </c>
      <c r="E165" s="148">
        <v>0</v>
      </c>
      <c r="F165" s="148">
        <v>14874</v>
      </c>
      <c r="G165" s="148">
        <v>0</v>
      </c>
      <c r="H165" s="148">
        <v>0</v>
      </c>
      <c r="I165" s="148">
        <v>0</v>
      </c>
      <c r="J165" s="148">
        <v>14874</v>
      </c>
      <c r="K165" s="148">
        <v>0</v>
      </c>
      <c r="L165" s="148">
        <v>0</v>
      </c>
      <c r="M165" s="148">
        <v>0</v>
      </c>
      <c r="N165" s="148">
        <v>0</v>
      </c>
      <c r="O165" s="148">
        <v>0</v>
      </c>
      <c r="P165" s="148">
        <f>SUM(D165:O165)</f>
        <v>29748</v>
      </c>
      <c r="Q165" s="149"/>
      <c r="R165" s="149"/>
    </row>
    <row r="166" spans="1:18" ht="15.75">
      <c r="A166" s="66" t="s">
        <v>579</v>
      </c>
      <c r="B166" s="71"/>
      <c r="C166" s="126"/>
      <c r="D166" s="139"/>
      <c r="E166" s="139"/>
      <c r="F166" s="139"/>
      <c r="G166" s="139"/>
      <c r="H166" s="139"/>
      <c r="I166" s="139"/>
      <c r="J166" s="139"/>
      <c r="K166" s="139"/>
      <c r="L166" s="139"/>
      <c r="M166" s="139"/>
      <c r="N166" s="139"/>
      <c r="O166" s="139"/>
      <c r="P166" s="139"/>
      <c r="Q166" s="4"/>
      <c r="R166" s="4"/>
    </row>
    <row r="167" spans="1:18" ht="15.75">
      <c r="A167" s="5" t="s">
        <v>265</v>
      </c>
      <c r="B167" s="6" t="s">
        <v>266</v>
      </c>
      <c r="C167" s="126"/>
      <c r="D167" s="139">
        <f>C167/12</f>
        <v>0</v>
      </c>
      <c r="E167" s="139">
        <f>C167/12</f>
        <v>0</v>
      </c>
      <c r="F167" s="139">
        <f>C167/12</f>
        <v>0</v>
      </c>
      <c r="G167" s="139">
        <f>C167/12</f>
        <v>0</v>
      </c>
      <c r="H167" s="139">
        <f>C167/12</f>
        <v>0</v>
      </c>
      <c r="I167" s="139">
        <f>C167/12</f>
        <v>0</v>
      </c>
      <c r="J167" s="139">
        <f>C167/12</f>
        <v>0</v>
      </c>
      <c r="K167" s="139">
        <f>C167/12</f>
        <v>0</v>
      </c>
      <c r="L167" s="139">
        <f>C167/12</f>
        <v>0</v>
      </c>
      <c r="M167" s="139">
        <f>C167/12</f>
        <v>0</v>
      </c>
      <c r="N167" s="139">
        <f>C167/12</f>
        <v>0</v>
      </c>
      <c r="O167" s="139">
        <f>C167/12</f>
        <v>0</v>
      </c>
      <c r="P167" s="139">
        <f>SUM(D167:O167)</f>
        <v>0</v>
      </c>
      <c r="Q167" s="4"/>
      <c r="R167" s="4"/>
    </row>
    <row r="168" spans="1:18" ht="30">
      <c r="A168" s="5" t="s">
        <v>267</v>
      </c>
      <c r="B168" s="6" t="s">
        <v>268</v>
      </c>
      <c r="C168" s="126"/>
      <c r="D168" s="139"/>
      <c r="E168" s="139"/>
      <c r="F168" s="139"/>
      <c r="G168" s="139"/>
      <c r="H168" s="139"/>
      <c r="I168" s="139"/>
      <c r="J168" s="139"/>
      <c r="K168" s="139"/>
      <c r="L168" s="139"/>
      <c r="M168" s="139"/>
      <c r="N168" s="139"/>
      <c r="O168" s="139"/>
      <c r="P168" s="139"/>
      <c r="Q168" s="4"/>
      <c r="R168" s="4"/>
    </row>
    <row r="169" spans="1:18" ht="30">
      <c r="A169" s="5" t="s">
        <v>466</v>
      </c>
      <c r="B169" s="6" t="s">
        <v>269</v>
      </c>
      <c r="C169" s="126"/>
      <c r="D169" s="139"/>
      <c r="E169" s="139"/>
      <c r="F169" s="139"/>
      <c r="G169" s="139"/>
      <c r="H169" s="139"/>
      <c r="I169" s="139"/>
      <c r="J169" s="139"/>
      <c r="K169" s="139"/>
      <c r="L169" s="139"/>
      <c r="M169" s="139"/>
      <c r="N169" s="139"/>
      <c r="O169" s="139"/>
      <c r="P169" s="139"/>
      <c r="Q169" s="4"/>
      <c r="R169" s="4"/>
    </row>
    <row r="170" spans="1:18" ht="30">
      <c r="A170" s="5" t="s">
        <v>467</v>
      </c>
      <c r="B170" s="6" t="s">
        <v>270</v>
      </c>
      <c r="C170" s="126"/>
      <c r="D170" s="139"/>
      <c r="E170" s="139"/>
      <c r="F170" s="139"/>
      <c r="G170" s="139"/>
      <c r="H170" s="139"/>
      <c r="I170" s="139"/>
      <c r="J170" s="139"/>
      <c r="K170" s="139"/>
      <c r="L170" s="139"/>
      <c r="M170" s="139"/>
      <c r="N170" s="139"/>
      <c r="O170" s="139"/>
      <c r="P170" s="139"/>
      <c r="Q170" s="4"/>
      <c r="R170" s="4"/>
    </row>
    <row r="171" spans="1:18" ht="15.75">
      <c r="A171" s="5" t="s">
        <v>468</v>
      </c>
      <c r="B171" s="6" t="s">
        <v>271</v>
      </c>
      <c r="C171" s="126"/>
      <c r="D171" s="139"/>
      <c r="E171" s="139"/>
      <c r="F171" s="139"/>
      <c r="G171" s="139"/>
      <c r="H171" s="139"/>
      <c r="I171" s="139"/>
      <c r="J171" s="139"/>
      <c r="K171" s="139"/>
      <c r="L171" s="139"/>
      <c r="M171" s="139"/>
      <c r="N171" s="139"/>
      <c r="O171" s="139"/>
      <c r="P171" s="139"/>
      <c r="Q171" s="4"/>
      <c r="R171" s="4"/>
    </row>
    <row r="172" spans="1:18" s="150" customFormat="1" ht="15.75">
      <c r="A172" s="42" t="s">
        <v>504</v>
      </c>
      <c r="B172" s="55" t="s">
        <v>272</v>
      </c>
      <c r="C172" s="127"/>
      <c r="D172" s="148">
        <f>C172/12</f>
        <v>0</v>
      </c>
      <c r="E172" s="148">
        <f>C172/12</f>
        <v>0</v>
      </c>
      <c r="F172" s="148">
        <f>C172/12</f>
        <v>0</v>
      </c>
      <c r="G172" s="148">
        <f>C172/12</f>
        <v>0</v>
      </c>
      <c r="H172" s="148">
        <f>C172/12</f>
        <v>0</v>
      </c>
      <c r="I172" s="148">
        <f>C172/12</f>
        <v>0</v>
      </c>
      <c r="J172" s="148">
        <f>C172/12</f>
        <v>0</v>
      </c>
      <c r="K172" s="148">
        <f>C172/12</f>
        <v>0</v>
      </c>
      <c r="L172" s="148">
        <f>C172/12</f>
        <v>0</v>
      </c>
      <c r="M172" s="148">
        <f>C172/12</f>
        <v>0</v>
      </c>
      <c r="N172" s="148">
        <f>C172/12</f>
        <v>0</v>
      </c>
      <c r="O172" s="148">
        <f>C172/12</f>
        <v>0</v>
      </c>
      <c r="P172" s="148">
        <f>SUM(D172:O172)</f>
        <v>0</v>
      </c>
      <c r="Q172" s="149"/>
      <c r="R172" s="149"/>
    </row>
    <row r="173" spans="1:18" ht="15.75">
      <c r="A173" s="13" t="s">
        <v>485</v>
      </c>
      <c r="B173" s="6" t="s">
        <v>311</v>
      </c>
      <c r="C173" s="126"/>
      <c r="D173" s="139"/>
      <c r="E173" s="139"/>
      <c r="F173" s="139"/>
      <c r="G173" s="139"/>
      <c r="H173" s="139"/>
      <c r="I173" s="139"/>
      <c r="J173" s="139"/>
      <c r="K173" s="139"/>
      <c r="L173" s="139"/>
      <c r="M173" s="139"/>
      <c r="N173" s="139"/>
      <c r="O173" s="139"/>
      <c r="P173" s="139"/>
      <c r="Q173" s="4"/>
      <c r="R173" s="4"/>
    </row>
    <row r="174" spans="1:18" ht="15.75">
      <c r="A174" s="13" t="s">
        <v>486</v>
      </c>
      <c r="B174" s="6" t="s">
        <v>312</v>
      </c>
      <c r="C174" s="126"/>
      <c r="D174" s="139"/>
      <c r="E174" s="139"/>
      <c r="F174" s="139"/>
      <c r="G174" s="139"/>
      <c r="H174" s="139"/>
      <c r="I174" s="139"/>
      <c r="J174" s="139"/>
      <c r="K174" s="139"/>
      <c r="L174" s="139"/>
      <c r="M174" s="139"/>
      <c r="N174" s="139"/>
      <c r="O174" s="139"/>
      <c r="P174" s="139"/>
      <c r="Q174" s="4"/>
      <c r="R174" s="4"/>
    </row>
    <row r="175" spans="1:18" ht="15.75">
      <c r="A175" s="13" t="s">
        <v>313</v>
      </c>
      <c r="B175" s="6" t="s">
        <v>314</v>
      </c>
      <c r="C175" s="126"/>
      <c r="D175" s="139"/>
      <c r="E175" s="139"/>
      <c r="F175" s="139"/>
      <c r="G175" s="139"/>
      <c r="H175" s="139"/>
      <c r="I175" s="139"/>
      <c r="J175" s="139"/>
      <c r="K175" s="139"/>
      <c r="L175" s="139"/>
      <c r="M175" s="139"/>
      <c r="N175" s="139"/>
      <c r="O175" s="139"/>
      <c r="P175" s="139"/>
      <c r="Q175" s="4"/>
      <c r="R175" s="4"/>
    </row>
    <row r="176" spans="1:18" ht="15.75">
      <c r="A176" s="13" t="s">
        <v>487</v>
      </c>
      <c r="B176" s="6" t="s">
        <v>315</v>
      </c>
      <c r="C176" s="126"/>
      <c r="D176" s="139"/>
      <c r="E176" s="139"/>
      <c r="F176" s="139"/>
      <c r="G176" s="139"/>
      <c r="H176" s="139"/>
      <c r="I176" s="139"/>
      <c r="J176" s="139"/>
      <c r="K176" s="139"/>
      <c r="L176" s="139"/>
      <c r="M176" s="139"/>
      <c r="N176" s="139"/>
      <c r="O176" s="139"/>
      <c r="P176" s="139"/>
      <c r="Q176" s="4"/>
      <c r="R176" s="4"/>
    </row>
    <row r="177" spans="1:18" ht="15.75">
      <c r="A177" s="13" t="s">
        <v>316</v>
      </c>
      <c r="B177" s="6" t="s">
        <v>317</v>
      </c>
      <c r="C177" s="126"/>
      <c r="D177" s="139"/>
      <c r="E177" s="139"/>
      <c r="F177" s="139"/>
      <c r="G177" s="139"/>
      <c r="H177" s="139"/>
      <c r="I177" s="139"/>
      <c r="J177" s="139"/>
      <c r="K177" s="139"/>
      <c r="L177" s="139"/>
      <c r="M177" s="139"/>
      <c r="N177" s="139"/>
      <c r="O177" s="139"/>
      <c r="P177" s="139"/>
      <c r="Q177" s="4"/>
      <c r="R177" s="4"/>
    </row>
    <row r="178" spans="1:18" s="150" customFormat="1" ht="15.75">
      <c r="A178" s="42" t="s">
        <v>509</v>
      </c>
      <c r="B178" s="55" t="s">
        <v>318</v>
      </c>
      <c r="C178" s="127"/>
      <c r="D178" s="148">
        <f>C178/12</f>
        <v>0</v>
      </c>
      <c r="E178" s="148">
        <f>C178/12</f>
        <v>0</v>
      </c>
      <c r="F178" s="148">
        <f>C178/12</f>
        <v>0</v>
      </c>
      <c r="G178" s="148">
        <f>C178/12</f>
        <v>0</v>
      </c>
      <c r="H178" s="148">
        <f>C178/12</f>
        <v>0</v>
      </c>
      <c r="I178" s="148">
        <f>C178/12</f>
        <v>0</v>
      </c>
      <c r="J178" s="148">
        <f>C178/12</f>
        <v>0</v>
      </c>
      <c r="K178" s="148">
        <f>C178/12</f>
        <v>0</v>
      </c>
      <c r="L178" s="148">
        <f>C178/12</f>
        <v>0</v>
      </c>
      <c r="M178" s="148">
        <f>C178/12</f>
        <v>0</v>
      </c>
      <c r="N178" s="148">
        <f>C178/12</f>
        <v>0</v>
      </c>
      <c r="O178" s="148">
        <f>C178/12</f>
        <v>0</v>
      </c>
      <c r="P178" s="148">
        <f>SUM(D178:O178)</f>
        <v>0</v>
      </c>
      <c r="Q178" s="149"/>
      <c r="R178" s="149"/>
    </row>
    <row r="179" spans="1:18" ht="30">
      <c r="A179" s="13" t="s">
        <v>324</v>
      </c>
      <c r="B179" s="6" t="s">
        <v>325</v>
      </c>
      <c r="C179" s="126"/>
      <c r="D179" s="139"/>
      <c r="E179" s="139"/>
      <c r="F179" s="139"/>
      <c r="G179" s="139"/>
      <c r="H179" s="139"/>
      <c r="I179" s="139"/>
      <c r="J179" s="139"/>
      <c r="K179" s="139"/>
      <c r="L179" s="139"/>
      <c r="M179" s="139"/>
      <c r="N179" s="139"/>
      <c r="O179" s="139"/>
      <c r="P179" s="139"/>
      <c r="Q179" s="4"/>
      <c r="R179" s="4"/>
    </row>
    <row r="180" spans="1:18" ht="30">
      <c r="A180" s="5" t="s">
        <v>490</v>
      </c>
      <c r="B180" s="6" t="s">
        <v>326</v>
      </c>
      <c r="C180" s="126"/>
      <c r="D180" s="139"/>
      <c r="E180" s="139"/>
      <c r="F180" s="139"/>
      <c r="G180" s="139"/>
      <c r="H180" s="139"/>
      <c r="I180" s="139"/>
      <c r="J180" s="139"/>
      <c r="K180" s="139"/>
      <c r="L180" s="139"/>
      <c r="M180" s="139"/>
      <c r="N180" s="139"/>
      <c r="O180" s="139"/>
      <c r="P180" s="139"/>
      <c r="Q180" s="4"/>
      <c r="R180" s="4"/>
    </row>
    <row r="181" spans="1:18" ht="15.75">
      <c r="A181" s="13" t="s">
        <v>491</v>
      </c>
      <c r="B181" s="6" t="s">
        <v>327</v>
      </c>
      <c r="C181" s="126">
        <v>427346</v>
      </c>
      <c r="D181" s="139"/>
      <c r="E181" s="139"/>
      <c r="F181" s="139"/>
      <c r="G181" s="139"/>
      <c r="H181" s="139">
        <v>71224</v>
      </c>
      <c r="I181" s="139">
        <v>71224</v>
      </c>
      <c r="J181" s="139">
        <v>71224</v>
      </c>
      <c r="K181" s="139">
        <v>71224</v>
      </c>
      <c r="L181" s="139">
        <v>71226</v>
      </c>
      <c r="M181" s="139">
        <v>71224</v>
      </c>
      <c r="N181" s="139"/>
      <c r="O181" s="139"/>
      <c r="P181" s="139">
        <f>SUM(D181:O181)</f>
        <v>427346</v>
      </c>
      <c r="Q181" s="4"/>
      <c r="R181" s="4"/>
    </row>
    <row r="182" spans="1:18" s="150" customFormat="1" ht="15.75">
      <c r="A182" s="42" t="s">
        <v>512</v>
      </c>
      <c r="B182" s="55" t="s">
        <v>328</v>
      </c>
      <c r="C182" s="127">
        <f>C181</f>
        <v>427346</v>
      </c>
      <c r="D182" s="148"/>
      <c r="E182" s="148"/>
      <c r="F182" s="148"/>
      <c r="G182" s="148"/>
      <c r="H182" s="148">
        <v>71224</v>
      </c>
      <c r="I182" s="148">
        <v>71224</v>
      </c>
      <c r="J182" s="148">
        <v>71224</v>
      </c>
      <c r="K182" s="148">
        <v>71224</v>
      </c>
      <c r="L182" s="148">
        <v>71226</v>
      </c>
      <c r="M182" s="148">
        <v>71224</v>
      </c>
      <c r="N182" s="148">
        <v>0</v>
      </c>
      <c r="O182" s="148">
        <v>0</v>
      </c>
      <c r="P182" s="148">
        <f>SUM(D182:O182)</f>
        <v>427346</v>
      </c>
      <c r="Q182" s="149"/>
      <c r="R182" s="149"/>
    </row>
    <row r="183" spans="1:18" ht="15.75">
      <c r="A183" s="66" t="s">
        <v>578</v>
      </c>
      <c r="B183" s="71"/>
      <c r="C183" s="126"/>
      <c r="D183" s="139"/>
      <c r="E183" s="139"/>
      <c r="F183" s="139"/>
      <c r="G183" s="139"/>
      <c r="H183" s="139"/>
      <c r="I183" s="139"/>
      <c r="J183" s="139"/>
      <c r="K183" s="139"/>
      <c r="L183" s="139"/>
      <c r="M183" s="139"/>
      <c r="N183" s="139"/>
      <c r="O183" s="139"/>
      <c r="P183" s="139"/>
      <c r="Q183" s="4"/>
      <c r="R183" s="4"/>
    </row>
    <row r="184" spans="1:18" s="150" customFormat="1" ht="15.75">
      <c r="A184" s="52" t="s">
        <v>511</v>
      </c>
      <c r="B184" s="38" t="s">
        <v>329</v>
      </c>
      <c r="C184" s="127">
        <v>1012144</v>
      </c>
      <c r="D184" s="148">
        <f>C184/12</f>
        <v>84345.33333333333</v>
      </c>
      <c r="E184" s="148">
        <f>C184/12</f>
        <v>84345.33333333333</v>
      </c>
      <c r="F184" s="148">
        <f>C184/12</f>
        <v>84345.33333333333</v>
      </c>
      <c r="G184" s="148">
        <f>C184/12</f>
        <v>84345.33333333333</v>
      </c>
      <c r="H184" s="148">
        <f>C184/12</f>
        <v>84345.33333333333</v>
      </c>
      <c r="I184" s="148">
        <f>C184/12</f>
        <v>84345.33333333333</v>
      </c>
      <c r="J184" s="148">
        <f>C184/12</f>
        <v>84345.33333333333</v>
      </c>
      <c r="K184" s="148">
        <f>C184/12</f>
        <v>84345.33333333333</v>
      </c>
      <c r="L184" s="148">
        <f>C184/12</f>
        <v>84345.33333333333</v>
      </c>
      <c r="M184" s="148">
        <f>C184/12</f>
        <v>84345.33333333333</v>
      </c>
      <c r="N184" s="148">
        <f>C184/12</f>
        <v>84345.33333333333</v>
      </c>
      <c r="O184" s="148">
        <f>C184/12</f>
        <v>84345.33333333333</v>
      </c>
      <c r="P184" s="148">
        <f>SUM(D184:O184)</f>
        <v>1012144.0000000001</v>
      </c>
      <c r="Q184" s="149"/>
      <c r="R184" s="149"/>
    </row>
    <row r="185" spans="1:18" ht="15.75">
      <c r="A185" s="70" t="s">
        <v>631</v>
      </c>
      <c r="B185" s="69"/>
      <c r="C185" s="126"/>
      <c r="D185" s="139"/>
      <c r="E185" s="139"/>
      <c r="F185" s="139"/>
      <c r="G185" s="139"/>
      <c r="H185" s="139"/>
      <c r="I185" s="139"/>
      <c r="J185" s="139"/>
      <c r="K185" s="139"/>
      <c r="L185" s="139"/>
      <c r="M185" s="139"/>
      <c r="N185" s="139"/>
      <c r="O185" s="139"/>
      <c r="P185" s="139"/>
      <c r="Q185" s="4"/>
      <c r="R185" s="4"/>
    </row>
    <row r="186" spans="1:18" ht="15.75">
      <c r="A186" s="70" t="s">
        <v>632</v>
      </c>
      <c r="B186" s="69"/>
      <c r="C186" s="126"/>
      <c r="D186" s="139"/>
      <c r="E186" s="139"/>
      <c r="F186" s="139"/>
      <c r="G186" s="139"/>
      <c r="H186" s="139"/>
      <c r="I186" s="139"/>
      <c r="J186" s="139"/>
      <c r="K186" s="139"/>
      <c r="L186" s="139"/>
      <c r="M186" s="139"/>
      <c r="N186" s="139"/>
      <c r="O186" s="139"/>
      <c r="P186" s="139"/>
      <c r="Q186" s="4"/>
      <c r="R186" s="4"/>
    </row>
    <row r="187" spans="1:18" ht="15.75">
      <c r="A187" s="40" t="s">
        <v>493</v>
      </c>
      <c r="B187" s="5" t="s">
        <v>330</v>
      </c>
      <c r="C187" s="126">
        <v>124338</v>
      </c>
      <c r="D187" s="139"/>
      <c r="E187" s="139"/>
      <c r="F187" s="139"/>
      <c r="G187" s="139">
        <v>20723</v>
      </c>
      <c r="H187" s="139">
        <v>20723</v>
      </c>
      <c r="I187" s="139">
        <v>20723</v>
      </c>
      <c r="J187" s="139">
        <v>20723</v>
      </c>
      <c r="K187" s="139">
        <v>20723</v>
      </c>
      <c r="L187" s="139">
        <v>20723</v>
      </c>
      <c r="M187" s="139"/>
      <c r="N187" s="139"/>
      <c r="O187" s="139"/>
      <c r="P187" s="139">
        <f>SUM(D187:O187)</f>
        <v>124338</v>
      </c>
      <c r="Q187" s="4"/>
      <c r="R187" s="4"/>
    </row>
    <row r="188" spans="1:18" ht="15.75">
      <c r="A188" s="13" t="s">
        <v>331</v>
      </c>
      <c r="B188" s="5" t="s">
        <v>332</v>
      </c>
      <c r="C188" s="126"/>
      <c r="D188" s="139"/>
      <c r="E188" s="139"/>
      <c r="F188" s="139"/>
      <c r="G188" s="139"/>
      <c r="H188" s="139"/>
      <c r="I188" s="139"/>
      <c r="J188" s="139"/>
      <c r="K188" s="139"/>
      <c r="L188" s="139"/>
      <c r="M188" s="139"/>
      <c r="N188" s="139"/>
      <c r="O188" s="139"/>
      <c r="P188" s="139"/>
      <c r="Q188" s="4"/>
      <c r="R188" s="4"/>
    </row>
    <row r="189" spans="1:18" ht="15.75">
      <c r="A189" s="40" t="s">
        <v>494</v>
      </c>
      <c r="B189" s="5" t="s">
        <v>333</v>
      </c>
      <c r="C189" s="126"/>
      <c r="D189" s="139"/>
      <c r="E189" s="139"/>
      <c r="F189" s="139"/>
      <c r="G189" s="139"/>
      <c r="H189" s="139"/>
      <c r="I189" s="139"/>
      <c r="J189" s="139"/>
      <c r="K189" s="139"/>
      <c r="L189" s="139"/>
      <c r="M189" s="139"/>
      <c r="N189" s="139"/>
      <c r="O189" s="139"/>
      <c r="P189" s="139"/>
      <c r="Q189" s="4"/>
      <c r="R189" s="4"/>
    </row>
    <row r="190" spans="1:18" s="150" customFormat="1" ht="15.75">
      <c r="A190" s="15" t="s">
        <v>513</v>
      </c>
      <c r="B190" s="7" t="s">
        <v>334</v>
      </c>
      <c r="C190" s="127">
        <f>C187</f>
        <v>124338</v>
      </c>
      <c r="D190" s="148"/>
      <c r="E190" s="148"/>
      <c r="F190" s="148"/>
      <c r="G190" s="148">
        <v>20723</v>
      </c>
      <c r="H190" s="148">
        <v>20723</v>
      </c>
      <c r="I190" s="148">
        <v>20723</v>
      </c>
      <c r="J190" s="148">
        <v>20723</v>
      </c>
      <c r="K190" s="148">
        <v>20723</v>
      </c>
      <c r="L190" s="148">
        <v>20723</v>
      </c>
      <c r="M190" s="148"/>
      <c r="N190" s="148"/>
      <c r="O190" s="148"/>
      <c r="P190" s="148">
        <f>SUM(D190:O190)</f>
        <v>124338</v>
      </c>
      <c r="Q190" s="149"/>
      <c r="R190" s="149"/>
    </row>
    <row r="191" spans="1:18" ht="15.75">
      <c r="A191" s="13" t="s">
        <v>495</v>
      </c>
      <c r="B191" s="5" t="s">
        <v>335</v>
      </c>
      <c r="C191" s="126"/>
      <c r="D191" s="139"/>
      <c r="E191" s="139"/>
      <c r="F191" s="139"/>
      <c r="G191" s="139"/>
      <c r="H191" s="139"/>
      <c r="I191" s="139"/>
      <c r="J191" s="139"/>
      <c r="K191" s="139"/>
      <c r="L191" s="139"/>
      <c r="M191" s="139"/>
      <c r="N191" s="139"/>
      <c r="O191" s="139"/>
      <c r="P191" s="139"/>
      <c r="Q191" s="4"/>
      <c r="R191" s="4"/>
    </row>
    <row r="192" spans="1:18" ht="15.75">
      <c r="A192" s="40" t="s">
        <v>336</v>
      </c>
      <c r="B192" s="5" t="s">
        <v>337</v>
      </c>
      <c r="C192" s="126"/>
      <c r="D192" s="139"/>
      <c r="E192" s="139"/>
      <c r="F192" s="139"/>
      <c r="G192" s="139"/>
      <c r="H192" s="139"/>
      <c r="I192" s="139"/>
      <c r="J192" s="139"/>
      <c r="K192" s="139"/>
      <c r="L192" s="139"/>
      <c r="M192" s="139"/>
      <c r="N192" s="139"/>
      <c r="O192" s="139"/>
      <c r="P192" s="139"/>
      <c r="Q192" s="4"/>
      <c r="R192" s="4"/>
    </row>
    <row r="193" spans="1:18" ht="15.75">
      <c r="A193" s="13" t="s">
        <v>496</v>
      </c>
      <c r="B193" s="5" t="s">
        <v>338</v>
      </c>
      <c r="C193" s="126"/>
      <c r="D193" s="139"/>
      <c r="E193" s="139"/>
      <c r="F193" s="139"/>
      <c r="G193" s="139"/>
      <c r="H193" s="139"/>
      <c r="I193" s="139"/>
      <c r="J193" s="139"/>
      <c r="K193" s="139"/>
      <c r="L193" s="139"/>
      <c r="M193" s="139"/>
      <c r="N193" s="139"/>
      <c r="O193" s="139"/>
      <c r="P193" s="139"/>
      <c r="Q193" s="4"/>
      <c r="R193" s="4"/>
    </row>
    <row r="194" spans="1:18" ht="15.75">
      <c r="A194" s="40" t="s">
        <v>339</v>
      </c>
      <c r="B194" s="5" t="s">
        <v>340</v>
      </c>
      <c r="C194" s="126"/>
      <c r="D194" s="139"/>
      <c r="E194" s="139"/>
      <c r="F194" s="139"/>
      <c r="G194" s="139"/>
      <c r="H194" s="139"/>
      <c r="I194" s="139"/>
      <c r="J194" s="139"/>
      <c r="K194" s="139"/>
      <c r="L194" s="139"/>
      <c r="M194" s="139"/>
      <c r="N194" s="139"/>
      <c r="O194" s="139"/>
      <c r="P194" s="139"/>
      <c r="Q194" s="4"/>
      <c r="R194" s="4"/>
    </row>
    <row r="195" spans="1:18" s="150" customFormat="1" ht="15.75">
      <c r="A195" s="14" t="s">
        <v>514</v>
      </c>
      <c r="B195" s="7" t="s">
        <v>341</v>
      </c>
      <c r="C195" s="127"/>
      <c r="D195" s="148">
        <f>C195/12</f>
        <v>0</v>
      </c>
      <c r="E195" s="148">
        <f>C195/12</f>
        <v>0</v>
      </c>
      <c r="F195" s="148">
        <f>C195/12</f>
        <v>0</v>
      </c>
      <c r="G195" s="148">
        <f>C195/12</f>
        <v>0</v>
      </c>
      <c r="H195" s="148">
        <f>C195/12</f>
        <v>0</v>
      </c>
      <c r="I195" s="148">
        <f>C195/12</f>
        <v>0</v>
      </c>
      <c r="J195" s="148">
        <f>C195/12</f>
        <v>0</v>
      </c>
      <c r="K195" s="148">
        <f>C195/12</f>
        <v>0</v>
      </c>
      <c r="L195" s="148">
        <f>C195/12</f>
        <v>0</v>
      </c>
      <c r="M195" s="148">
        <f>C195/12</f>
        <v>0</v>
      </c>
      <c r="N195" s="148">
        <f>C195/12</f>
        <v>0</v>
      </c>
      <c r="O195" s="148">
        <f>C195/12</f>
        <v>0</v>
      </c>
      <c r="P195" s="148">
        <f>SUM(D195:O195)</f>
        <v>0</v>
      </c>
      <c r="Q195" s="149"/>
      <c r="R195" s="149"/>
    </row>
    <row r="196" spans="1:18" ht="15.75">
      <c r="A196" s="5" t="s">
        <v>629</v>
      </c>
      <c r="B196" s="5" t="s">
        <v>342</v>
      </c>
      <c r="C196" s="126">
        <v>30000</v>
      </c>
      <c r="D196" s="139"/>
      <c r="E196" s="139"/>
      <c r="F196" s="139"/>
      <c r="G196" s="139"/>
      <c r="H196" s="139"/>
      <c r="I196" s="139"/>
      <c r="J196" s="139"/>
      <c r="K196" s="139"/>
      <c r="L196" s="139"/>
      <c r="M196" s="139"/>
      <c r="N196" s="139"/>
      <c r="O196" s="139">
        <v>30000</v>
      </c>
      <c r="P196" s="139">
        <f>SUM(D196:O196)</f>
        <v>30000</v>
      </c>
      <c r="Q196" s="4"/>
      <c r="R196" s="4"/>
    </row>
    <row r="197" spans="1:18" ht="15.75">
      <c r="A197" s="5" t="s">
        <v>630</v>
      </c>
      <c r="B197" s="5" t="s">
        <v>342</v>
      </c>
      <c r="C197" s="126">
        <v>70000</v>
      </c>
      <c r="D197" s="139"/>
      <c r="E197" s="139"/>
      <c r="F197" s="139"/>
      <c r="G197" s="139"/>
      <c r="H197" s="139"/>
      <c r="I197" s="139"/>
      <c r="J197" s="139"/>
      <c r="K197" s="139"/>
      <c r="L197" s="139"/>
      <c r="M197" s="139"/>
      <c r="N197" s="139"/>
      <c r="O197" s="139">
        <v>70000</v>
      </c>
      <c r="P197" s="139">
        <f>SUM(D197:O197)</f>
        <v>70000</v>
      </c>
      <c r="Q197" s="4"/>
      <c r="R197" s="4"/>
    </row>
    <row r="198" spans="1:18" ht="15.75">
      <c r="A198" s="5" t="s">
        <v>627</v>
      </c>
      <c r="B198" s="5" t="s">
        <v>343</v>
      </c>
      <c r="C198" s="126"/>
      <c r="D198" s="139"/>
      <c r="E198" s="139"/>
      <c r="F198" s="139"/>
      <c r="G198" s="139"/>
      <c r="H198" s="139"/>
      <c r="I198" s="139"/>
      <c r="J198" s="139"/>
      <c r="K198" s="139"/>
      <c r="L198" s="139"/>
      <c r="M198" s="139"/>
      <c r="N198" s="139"/>
      <c r="O198" s="139"/>
      <c r="P198" s="139"/>
      <c r="Q198" s="4"/>
      <c r="R198" s="4"/>
    </row>
    <row r="199" spans="1:18" ht="15.75">
      <c r="A199" s="5" t="s">
        <v>628</v>
      </c>
      <c r="B199" s="5" t="s">
        <v>343</v>
      </c>
      <c r="C199" s="126"/>
      <c r="D199" s="139"/>
      <c r="E199" s="139"/>
      <c r="F199" s="139"/>
      <c r="G199" s="139"/>
      <c r="H199" s="139"/>
      <c r="I199" s="139"/>
      <c r="J199" s="139"/>
      <c r="K199" s="139"/>
      <c r="L199" s="139"/>
      <c r="M199" s="139"/>
      <c r="N199" s="139"/>
      <c r="O199" s="139"/>
      <c r="P199" s="139"/>
      <c r="Q199" s="4"/>
      <c r="R199" s="4"/>
    </row>
    <row r="200" spans="1:18" s="150" customFormat="1" ht="15.75">
      <c r="A200" s="7" t="s">
        <v>515</v>
      </c>
      <c r="B200" s="7" t="s">
        <v>344</v>
      </c>
      <c r="C200" s="127">
        <f>C196+C197</f>
        <v>100000</v>
      </c>
      <c r="D200" s="148"/>
      <c r="E200" s="148"/>
      <c r="F200" s="148"/>
      <c r="G200" s="148"/>
      <c r="H200" s="148"/>
      <c r="I200" s="148"/>
      <c r="J200" s="148"/>
      <c r="K200" s="148"/>
      <c r="L200" s="148"/>
      <c r="M200" s="148"/>
      <c r="N200" s="148"/>
      <c r="O200" s="148">
        <v>100000</v>
      </c>
      <c r="P200" s="148">
        <f>SUM(D200:O200)</f>
        <v>100000</v>
      </c>
      <c r="Q200" s="149"/>
      <c r="R200" s="149"/>
    </row>
    <row r="201" spans="1:18" ht="15.75">
      <c r="A201" s="40" t="s">
        <v>345</v>
      </c>
      <c r="B201" s="5" t="s">
        <v>346</v>
      </c>
      <c r="C201" s="126"/>
      <c r="D201" s="139"/>
      <c r="E201" s="139"/>
      <c r="F201" s="139"/>
      <c r="G201" s="139"/>
      <c r="H201" s="139"/>
      <c r="I201" s="139"/>
      <c r="J201" s="139"/>
      <c r="K201" s="139"/>
      <c r="L201" s="139"/>
      <c r="M201" s="139"/>
      <c r="N201" s="139"/>
      <c r="O201" s="139"/>
      <c r="P201" s="139"/>
      <c r="Q201" s="4"/>
      <c r="R201" s="4"/>
    </row>
    <row r="202" spans="1:18" ht="15.75">
      <c r="A202" s="40" t="s">
        <v>347</v>
      </c>
      <c r="B202" s="5" t="s">
        <v>348</v>
      </c>
      <c r="C202" s="126"/>
      <c r="D202" s="139"/>
      <c r="E202" s="139"/>
      <c r="F202" s="139"/>
      <c r="G202" s="139"/>
      <c r="H202" s="139"/>
      <c r="I202" s="139"/>
      <c r="J202" s="139"/>
      <c r="K202" s="139"/>
      <c r="L202" s="139"/>
      <c r="M202" s="139"/>
      <c r="N202" s="139"/>
      <c r="O202" s="139"/>
      <c r="P202" s="139"/>
      <c r="Q202" s="4"/>
      <c r="R202" s="4"/>
    </row>
    <row r="203" spans="1:18" ht="15.75">
      <c r="A203" s="40" t="s">
        <v>349</v>
      </c>
      <c r="B203" s="5" t="s">
        <v>350</v>
      </c>
      <c r="C203" s="126"/>
      <c r="D203" s="139"/>
      <c r="E203" s="139"/>
      <c r="F203" s="139"/>
      <c r="G203" s="139"/>
      <c r="H203" s="139"/>
      <c r="I203" s="139"/>
      <c r="J203" s="139"/>
      <c r="K203" s="139"/>
      <c r="L203" s="139"/>
      <c r="M203" s="139"/>
      <c r="N203" s="139"/>
      <c r="O203" s="139"/>
      <c r="P203" s="139"/>
      <c r="Q203" s="4"/>
      <c r="R203" s="4"/>
    </row>
    <row r="204" spans="1:18" ht="15.75">
      <c r="A204" s="40" t="s">
        <v>351</v>
      </c>
      <c r="B204" s="5" t="s">
        <v>352</v>
      </c>
      <c r="C204" s="126"/>
      <c r="D204" s="139"/>
      <c r="E204" s="139"/>
      <c r="F204" s="139"/>
      <c r="G204" s="139"/>
      <c r="H204" s="139"/>
      <c r="I204" s="139"/>
      <c r="J204" s="139"/>
      <c r="K204" s="139"/>
      <c r="L204" s="139"/>
      <c r="M204" s="139"/>
      <c r="N204" s="139"/>
      <c r="O204" s="139"/>
      <c r="P204" s="139"/>
      <c r="Q204" s="4"/>
      <c r="R204" s="4"/>
    </row>
    <row r="205" spans="1:18" ht="15.75">
      <c r="A205" s="13" t="s">
        <v>497</v>
      </c>
      <c r="B205" s="5" t="s">
        <v>353</v>
      </c>
      <c r="C205" s="126"/>
      <c r="D205" s="139"/>
      <c r="E205" s="139"/>
      <c r="F205" s="139"/>
      <c r="G205" s="139"/>
      <c r="H205" s="139"/>
      <c r="I205" s="139"/>
      <c r="J205" s="139"/>
      <c r="K205" s="139"/>
      <c r="L205" s="139"/>
      <c r="M205" s="139"/>
      <c r="N205" s="139"/>
      <c r="O205" s="139"/>
      <c r="P205" s="139"/>
      <c r="Q205" s="4"/>
      <c r="R205" s="4"/>
    </row>
    <row r="206" spans="1:18" s="150" customFormat="1" ht="15.75">
      <c r="A206" s="15" t="s">
        <v>516</v>
      </c>
      <c r="B206" s="7" t="s">
        <v>355</v>
      </c>
      <c r="C206" s="127"/>
      <c r="D206" s="148">
        <f>C206/12</f>
        <v>0</v>
      </c>
      <c r="E206" s="148">
        <f>C206/12</f>
        <v>0</v>
      </c>
      <c r="F206" s="148">
        <f>C206/12</f>
        <v>0</v>
      </c>
      <c r="G206" s="148">
        <f>C206/12</f>
        <v>0</v>
      </c>
      <c r="H206" s="148">
        <f>C206/12</f>
        <v>0</v>
      </c>
      <c r="I206" s="148">
        <f>C206/12</f>
        <v>0</v>
      </c>
      <c r="J206" s="148">
        <f>C206/12</f>
        <v>0</v>
      </c>
      <c r="K206" s="148">
        <f>C206/12</f>
        <v>0</v>
      </c>
      <c r="L206" s="148">
        <f>C206/12</f>
        <v>0</v>
      </c>
      <c r="M206" s="148">
        <f>C206/12</f>
        <v>0</v>
      </c>
      <c r="N206" s="148">
        <f>C206/12</f>
        <v>0</v>
      </c>
      <c r="O206" s="148">
        <f>C206/12</f>
        <v>0</v>
      </c>
      <c r="P206" s="148">
        <f>SUM(D206:O206)</f>
        <v>0</v>
      </c>
      <c r="Q206" s="149"/>
      <c r="R206" s="149"/>
    </row>
    <row r="207" spans="1:18" ht="15.75">
      <c r="A207" s="13" t="s">
        <v>356</v>
      </c>
      <c r="B207" s="5" t="s">
        <v>357</v>
      </c>
      <c r="C207" s="126"/>
      <c r="D207" s="139"/>
      <c r="E207" s="139"/>
      <c r="F207" s="139"/>
      <c r="G207" s="139"/>
      <c r="H207" s="139"/>
      <c r="I207" s="139"/>
      <c r="J207" s="139"/>
      <c r="K207" s="139"/>
      <c r="L207" s="139"/>
      <c r="M207" s="139"/>
      <c r="N207" s="139"/>
      <c r="O207" s="139"/>
      <c r="P207" s="139"/>
      <c r="Q207" s="4"/>
      <c r="R207" s="4"/>
    </row>
    <row r="208" spans="1:18" ht="15.75">
      <c r="A208" s="13" t="s">
        <v>358</v>
      </c>
      <c r="B208" s="5" t="s">
        <v>359</v>
      </c>
      <c r="C208" s="126"/>
      <c r="D208" s="139"/>
      <c r="E208" s="139"/>
      <c r="F208" s="139"/>
      <c r="G208" s="139"/>
      <c r="H208" s="139"/>
      <c r="I208" s="139"/>
      <c r="J208" s="139"/>
      <c r="K208" s="139"/>
      <c r="L208" s="139"/>
      <c r="M208" s="139"/>
      <c r="N208" s="139"/>
      <c r="O208" s="139"/>
      <c r="P208" s="139"/>
      <c r="Q208" s="4"/>
      <c r="R208" s="4"/>
    </row>
    <row r="209" spans="1:18" ht="15.75">
      <c r="A209" s="40" t="s">
        <v>360</v>
      </c>
      <c r="B209" s="5" t="s">
        <v>361</v>
      </c>
      <c r="C209" s="126"/>
      <c r="D209" s="139"/>
      <c r="E209" s="139"/>
      <c r="F209" s="139"/>
      <c r="G209" s="139"/>
      <c r="H209" s="139"/>
      <c r="I209" s="139"/>
      <c r="J209" s="139"/>
      <c r="K209" s="139"/>
      <c r="L209" s="139"/>
      <c r="M209" s="139"/>
      <c r="N209" s="139"/>
      <c r="O209" s="139"/>
      <c r="P209" s="139"/>
      <c r="Q209" s="4"/>
      <c r="R209" s="4"/>
    </row>
    <row r="210" spans="1:18" ht="15.75">
      <c r="A210" s="40" t="s">
        <v>498</v>
      </c>
      <c r="B210" s="5" t="s">
        <v>362</v>
      </c>
      <c r="C210" s="126"/>
      <c r="D210" s="139"/>
      <c r="E210" s="139"/>
      <c r="F210" s="139"/>
      <c r="G210" s="139"/>
      <c r="H210" s="139"/>
      <c r="I210" s="139"/>
      <c r="J210" s="139"/>
      <c r="K210" s="139"/>
      <c r="L210" s="139"/>
      <c r="M210" s="139"/>
      <c r="N210" s="139"/>
      <c r="O210" s="139"/>
      <c r="P210" s="139"/>
      <c r="Q210" s="4"/>
      <c r="R210" s="4"/>
    </row>
    <row r="211" spans="1:18" s="150" customFormat="1" ht="15.75">
      <c r="A211" s="14" t="s">
        <v>517</v>
      </c>
      <c r="B211" s="7" t="s">
        <v>363</v>
      </c>
      <c r="C211" s="127"/>
      <c r="D211" s="148">
        <f>C211/12</f>
        <v>0</v>
      </c>
      <c r="E211" s="148">
        <f>C211/12</f>
        <v>0</v>
      </c>
      <c r="F211" s="148">
        <f>C211/12</f>
        <v>0</v>
      </c>
      <c r="G211" s="148">
        <f>C211/12</f>
        <v>0</v>
      </c>
      <c r="H211" s="148">
        <f>C211/12</f>
        <v>0</v>
      </c>
      <c r="I211" s="148">
        <f>C211/12</f>
        <v>0</v>
      </c>
      <c r="J211" s="148">
        <f>C211/12</f>
        <v>0</v>
      </c>
      <c r="K211" s="148">
        <f>C211/12</f>
        <v>0</v>
      </c>
      <c r="L211" s="148">
        <f>C211/12</f>
        <v>0</v>
      </c>
      <c r="M211" s="148">
        <f>C211/12</f>
        <v>0</v>
      </c>
      <c r="N211" s="148">
        <f>C211/12</f>
        <v>0</v>
      </c>
      <c r="O211" s="148">
        <f>C211/12</f>
        <v>0</v>
      </c>
      <c r="P211" s="148">
        <f>SUM(D211:O211)</f>
        <v>0</v>
      </c>
      <c r="Q211" s="149"/>
      <c r="R211" s="149"/>
    </row>
    <row r="212" spans="1:18" s="150" customFormat="1" ht="15.75">
      <c r="A212" s="15" t="s">
        <v>364</v>
      </c>
      <c r="B212" s="7" t="s">
        <v>365</v>
      </c>
      <c r="C212" s="126"/>
      <c r="D212" s="148">
        <f>C212/12</f>
        <v>0</v>
      </c>
      <c r="E212" s="148">
        <f>C212/12</f>
        <v>0</v>
      </c>
      <c r="F212" s="148">
        <f>C212/12</f>
        <v>0</v>
      </c>
      <c r="G212" s="148">
        <f>C212/12</f>
        <v>0</v>
      </c>
      <c r="H212" s="148">
        <f>C212/12</f>
        <v>0</v>
      </c>
      <c r="I212" s="148">
        <f>C212/12</f>
        <v>0</v>
      </c>
      <c r="J212" s="148">
        <f>C212/12</f>
        <v>0</v>
      </c>
      <c r="K212" s="148">
        <f>C212/12</f>
        <v>0</v>
      </c>
      <c r="L212" s="148">
        <f>C212/12</f>
        <v>0</v>
      </c>
      <c r="M212" s="148">
        <f>C212/12</f>
        <v>0</v>
      </c>
      <c r="N212" s="148">
        <f>C212/12</f>
        <v>0</v>
      </c>
      <c r="O212" s="148">
        <f>C212/12</f>
        <v>0</v>
      </c>
      <c r="P212" s="148">
        <f>SUM(D212:O212)</f>
        <v>0</v>
      </c>
      <c r="Q212" s="149"/>
      <c r="R212" s="149"/>
    </row>
    <row r="213" spans="1:18" s="150" customFormat="1" ht="15.75">
      <c r="A213" s="43" t="s">
        <v>518</v>
      </c>
      <c r="B213" s="44" t="s">
        <v>366</v>
      </c>
      <c r="C213" s="127">
        <f>C190+C200</f>
        <v>224338</v>
      </c>
      <c r="D213" s="148">
        <f>C213/12</f>
        <v>18694.833333333332</v>
      </c>
      <c r="E213" s="148">
        <f>C213/12</f>
        <v>18694.833333333332</v>
      </c>
      <c r="F213" s="148">
        <f>C213/12</f>
        <v>18694.833333333332</v>
      </c>
      <c r="G213" s="148">
        <f>C213/12</f>
        <v>18694.833333333332</v>
      </c>
      <c r="H213" s="148">
        <f>C213/12</f>
        <v>18694.833333333332</v>
      </c>
      <c r="I213" s="148">
        <f>C213/12</f>
        <v>18694.833333333332</v>
      </c>
      <c r="J213" s="148">
        <f>C213/12</f>
        <v>18694.833333333332</v>
      </c>
      <c r="K213" s="148">
        <f>C213/12</f>
        <v>18694.833333333332</v>
      </c>
      <c r="L213" s="148">
        <f>C213/12</f>
        <v>18694.833333333332</v>
      </c>
      <c r="M213" s="148">
        <f>C213/12</f>
        <v>18694.833333333332</v>
      </c>
      <c r="N213" s="148">
        <f>C213/12</f>
        <v>18694.833333333332</v>
      </c>
      <c r="O213" s="148">
        <f>C213/12</f>
        <v>18694.833333333332</v>
      </c>
      <c r="P213" s="148">
        <f>SUM(D213:O213)</f>
        <v>224338.00000000003</v>
      </c>
      <c r="Q213" s="149"/>
      <c r="R213" s="149"/>
    </row>
    <row r="214" spans="1:18" s="150" customFormat="1" ht="15.75">
      <c r="A214" s="131" t="s">
        <v>500</v>
      </c>
      <c r="B214" s="131"/>
      <c r="C214" s="127">
        <f>C184+C213</f>
        <v>1236482</v>
      </c>
      <c r="D214" s="148">
        <f>C214/12</f>
        <v>103040.16666666667</v>
      </c>
      <c r="E214" s="148">
        <f>C214/12</f>
        <v>103040.16666666667</v>
      </c>
      <c r="F214" s="148">
        <f>C214/12</f>
        <v>103040.16666666667</v>
      </c>
      <c r="G214" s="148">
        <f>C214/12</f>
        <v>103040.16666666667</v>
      </c>
      <c r="H214" s="148">
        <f>C214/12</f>
        <v>103040.16666666667</v>
      </c>
      <c r="I214" s="148">
        <f>C214/12</f>
        <v>103040.16666666667</v>
      </c>
      <c r="J214" s="148">
        <f>C214/12</f>
        <v>103040.16666666667</v>
      </c>
      <c r="K214" s="148">
        <f>C214/12</f>
        <v>103040.16666666667</v>
      </c>
      <c r="L214" s="148">
        <f>C214/12</f>
        <v>103040.16666666667</v>
      </c>
      <c r="M214" s="148">
        <f>C214/12</f>
        <v>103040.16666666667</v>
      </c>
      <c r="N214" s="148">
        <f>C214/12</f>
        <v>103040.16666666667</v>
      </c>
      <c r="O214" s="148">
        <f>C214/12</f>
        <v>103040.16666666667</v>
      </c>
      <c r="P214" s="148">
        <f>SUM(D214:O214)</f>
        <v>1236482</v>
      </c>
      <c r="Q214" s="149"/>
      <c r="R214" s="149"/>
    </row>
    <row r="215" spans="2:18" ht="15">
      <c r="B215" s="4"/>
      <c r="C215" s="133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</row>
    <row r="216" spans="2:18" ht="15">
      <c r="B216" s="4"/>
      <c r="C216" s="133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</row>
    <row r="217" spans="2:18" ht="15">
      <c r="B217" s="4"/>
      <c r="C217" s="133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</row>
    <row r="218" spans="2:18" ht="15">
      <c r="B218" s="4"/>
      <c r="C218" s="133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</row>
    <row r="219" spans="2:18" ht="15">
      <c r="B219" s="4"/>
      <c r="C219" s="133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</row>
    <row r="220" spans="2:18" ht="15">
      <c r="B220" s="4"/>
      <c r="C220" s="133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</row>
    <row r="221" spans="2:18" ht="15">
      <c r="B221" s="4"/>
      <c r="C221" s="133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</row>
    <row r="222" spans="2:18" ht="15">
      <c r="B222" s="4"/>
      <c r="C222" s="133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</row>
    <row r="223" spans="2:18" ht="15">
      <c r="B223" s="4"/>
      <c r="C223" s="133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</row>
    <row r="224" spans="2:18" ht="15">
      <c r="B224" s="4"/>
      <c r="C224" s="133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</row>
    <row r="225" spans="2:18" ht="15">
      <c r="B225" s="4"/>
      <c r="C225" s="133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</row>
    <row r="226" spans="2:18" ht="15">
      <c r="B226" s="4"/>
      <c r="C226" s="133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</row>
    <row r="227" spans="2:18" ht="15">
      <c r="B227" s="4"/>
      <c r="C227" s="133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</row>
  </sheetData>
  <sheetProtection/>
  <mergeCells count="2">
    <mergeCell ref="A1:P1"/>
    <mergeCell ref="A2:P2"/>
  </mergeCells>
  <printOptions/>
  <pageMargins left="0.7086614173228347" right="0.7086614173228347" top="0.7480314960629921" bottom="0.7480314960629921" header="0.31496062992125984" footer="0.31496062992125984"/>
  <pageSetup fitToHeight="2" horizontalDpi="300" verticalDpi="300" orientation="landscape" paperSize="9" scale="40" r:id="rId1"/>
  <headerFooter>
    <oddHeader>&amp;R&amp;"-,Félkövér"25.a. számú melléklet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7"/>
  <sheetViews>
    <sheetView zoomScalePageLayoutView="0" workbookViewId="0" topLeftCell="A1">
      <selection activeCell="M12" sqref="M12"/>
    </sheetView>
  </sheetViews>
  <sheetFormatPr defaultColWidth="9.140625" defaultRowHeight="15"/>
  <cols>
    <col min="1" max="1" width="91.140625" style="0" customWidth="1"/>
    <col min="3" max="3" width="12.57421875" style="0" hidden="1" customWidth="1"/>
    <col min="4" max="4" width="12.28125" style="0" bestFit="1" customWidth="1"/>
    <col min="5" max="6" width="12.57421875" style="0" customWidth="1"/>
    <col min="7" max="10" width="12.28125" style="0" bestFit="1" customWidth="1"/>
    <col min="11" max="11" width="15.28125" style="0" bestFit="1" customWidth="1"/>
    <col min="12" max="12" width="16.140625" style="0" bestFit="1" customWidth="1"/>
    <col min="13" max="13" width="12.140625" style="0" bestFit="1" customWidth="1"/>
    <col min="14" max="15" width="14.140625" style="0" bestFit="1" customWidth="1"/>
    <col min="16" max="16" width="21.140625" style="0" customWidth="1"/>
  </cols>
  <sheetData>
    <row r="1" spans="1:16" ht="28.5" customHeight="1">
      <c r="A1" s="191" t="s">
        <v>709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</row>
    <row r="2" spans="1:16" ht="26.25" customHeight="1">
      <c r="A2" s="194" t="s">
        <v>3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</row>
    <row r="4" ht="15">
      <c r="A4" s="133" t="s">
        <v>695</v>
      </c>
    </row>
    <row r="5" spans="1:18" ht="25.5">
      <c r="A5" s="2" t="s">
        <v>64</v>
      </c>
      <c r="B5" s="3" t="s">
        <v>65</v>
      </c>
      <c r="C5" s="3"/>
      <c r="D5" s="86" t="s">
        <v>667</v>
      </c>
      <c r="E5" s="86" t="s">
        <v>668</v>
      </c>
      <c r="F5" s="86" t="s">
        <v>669</v>
      </c>
      <c r="G5" s="86" t="s">
        <v>670</v>
      </c>
      <c r="H5" s="86" t="s">
        <v>671</v>
      </c>
      <c r="I5" s="86" t="s">
        <v>672</v>
      </c>
      <c r="J5" s="86" t="s">
        <v>673</v>
      </c>
      <c r="K5" s="86" t="s">
        <v>674</v>
      </c>
      <c r="L5" s="86" t="s">
        <v>675</v>
      </c>
      <c r="M5" s="86" t="s">
        <v>676</v>
      </c>
      <c r="N5" s="86" t="s">
        <v>677</v>
      </c>
      <c r="O5" s="86" t="s">
        <v>678</v>
      </c>
      <c r="P5" s="87" t="s">
        <v>655</v>
      </c>
      <c r="Q5" s="4"/>
      <c r="R5" s="4"/>
    </row>
    <row r="6" spans="1:18" ht="15">
      <c r="A6" s="31" t="s">
        <v>66</v>
      </c>
      <c r="B6" s="32" t="s">
        <v>67</v>
      </c>
      <c r="C6" s="45">
        <v>44461</v>
      </c>
      <c r="D6" s="153">
        <f>C6/12</f>
        <v>3705.0833333333335</v>
      </c>
      <c r="E6" s="153">
        <f>C6/12</f>
        <v>3705.0833333333335</v>
      </c>
      <c r="F6" s="153">
        <f>C6/12</f>
        <v>3705.0833333333335</v>
      </c>
      <c r="G6" s="153">
        <f>C6/12</f>
        <v>3705.0833333333335</v>
      </c>
      <c r="H6" s="153">
        <f>C6/12</f>
        <v>3705.0833333333335</v>
      </c>
      <c r="I6" s="153">
        <f>C6/12</f>
        <v>3705.0833333333335</v>
      </c>
      <c r="J6" s="153">
        <f>C6/12</f>
        <v>3705.0833333333335</v>
      </c>
      <c r="K6" s="153">
        <f>C6/12</f>
        <v>3705.0833333333335</v>
      </c>
      <c r="L6" s="153">
        <f>C6/12</f>
        <v>3705.0833333333335</v>
      </c>
      <c r="M6" s="153">
        <f>C6/12</f>
        <v>3705.0833333333335</v>
      </c>
      <c r="N6" s="153">
        <f>C6/12</f>
        <v>3705.0833333333335</v>
      </c>
      <c r="O6" s="153">
        <f>C6/12</f>
        <v>3705.0833333333335</v>
      </c>
      <c r="P6" s="153">
        <f>SUM(D6:O6)</f>
        <v>44461.00000000001</v>
      </c>
      <c r="Q6" s="4"/>
      <c r="R6" s="4"/>
    </row>
    <row r="7" spans="1:18" ht="15">
      <c r="A7" s="31" t="s">
        <v>68</v>
      </c>
      <c r="B7" s="33" t="s">
        <v>69</v>
      </c>
      <c r="C7" s="45">
        <v>4715</v>
      </c>
      <c r="D7" s="153">
        <f>C7/12</f>
        <v>392.9166666666667</v>
      </c>
      <c r="E7" s="153">
        <f>C7/12</f>
        <v>392.9166666666667</v>
      </c>
      <c r="F7" s="153">
        <f>C7/12</f>
        <v>392.9166666666667</v>
      </c>
      <c r="G7" s="153">
        <f>C7/12</f>
        <v>392.9166666666667</v>
      </c>
      <c r="H7" s="153">
        <f>C7/12</f>
        <v>392.9166666666667</v>
      </c>
      <c r="I7" s="153">
        <f>C7/12</f>
        <v>392.9166666666667</v>
      </c>
      <c r="J7" s="153">
        <f>C7/12</f>
        <v>392.9166666666667</v>
      </c>
      <c r="K7" s="153">
        <f>C7/12</f>
        <v>392.9166666666667</v>
      </c>
      <c r="L7" s="153">
        <f>C7/12</f>
        <v>392.9166666666667</v>
      </c>
      <c r="M7" s="153">
        <f>C7/12</f>
        <v>392.9166666666667</v>
      </c>
      <c r="N7" s="153">
        <f>C7/12</f>
        <v>392.9166666666667</v>
      </c>
      <c r="O7" s="153">
        <f>C7/12</f>
        <v>392.9166666666667</v>
      </c>
      <c r="P7" s="153">
        <f>SUM(D7:O7)</f>
        <v>4715</v>
      </c>
      <c r="Q7" s="4"/>
      <c r="R7" s="4"/>
    </row>
    <row r="8" spans="1:18" ht="15">
      <c r="A8" s="31" t="s">
        <v>70</v>
      </c>
      <c r="B8" s="33" t="s">
        <v>71</v>
      </c>
      <c r="C8" s="45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4"/>
      <c r="R8" s="4"/>
    </row>
    <row r="9" spans="1:18" ht="15">
      <c r="A9" s="34" t="s">
        <v>72</v>
      </c>
      <c r="B9" s="33" t="s">
        <v>73</v>
      </c>
      <c r="C9" s="45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4"/>
      <c r="R9" s="4"/>
    </row>
    <row r="10" spans="1:18" ht="15">
      <c r="A10" s="34" t="s">
        <v>74</v>
      </c>
      <c r="B10" s="33" t="s">
        <v>75</v>
      </c>
      <c r="C10" s="45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4"/>
      <c r="R10" s="4"/>
    </row>
    <row r="11" spans="1:18" ht="15">
      <c r="A11" s="34" t="s">
        <v>76</v>
      </c>
      <c r="B11" s="33" t="s">
        <v>77</v>
      </c>
      <c r="C11" s="45">
        <v>2763</v>
      </c>
      <c r="D11" s="153"/>
      <c r="E11" s="153"/>
      <c r="F11" s="153"/>
      <c r="G11" s="153"/>
      <c r="H11" s="153"/>
      <c r="I11" s="153"/>
      <c r="J11" s="153">
        <v>995</v>
      </c>
      <c r="K11" s="153"/>
      <c r="L11" s="153">
        <v>773</v>
      </c>
      <c r="M11" s="153">
        <v>995</v>
      </c>
      <c r="N11" s="153"/>
      <c r="O11" s="153"/>
      <c r="P11" s="153">
        <f>SUM(D11:O11)</f>
        <v>2763</v>
      </c>
      <c r="Q11" s="4"/>
      <c r="R11" s="4"/>
    </row>
    <row r="12" spans="1:18" ht="15">
      <c r="A12" s="34" t="s">
        <v>78</v>
      </c>
      <c r="B12" s="33" t="s">
        <v>79</v>
      </c>
      <c r="C12" s="45">
        <v>2653</v>
      </c>
      <c r="D12" s="153">
        <f>C12/12</f>
        <v>221.08333333333334</v>
      </c>
      <c r="E12" s="153">
        <f>C12/12</f>
        <v>221.08333333333334</v>
      </c>
      <c r="F12" s="153">
        <f>C12/12</f>
        <v>221.08333333333334</v>
      </c>
      <c r="G12" s="153">
        <f>C12/12</f>
        <v>221.08333333333334</v>
      </c>
      <c r="H12" s="153">
        <f>C12/12</f>
        <v>221.08333333333334</v>
      </c>
      <c r="I12" s="153">
        <f>C12/12</f>
        <v>221.08333333333334</v>
      </c>
      <c r="J12" s="153">
        <f>C12/12</f>
        <v>221.08333333333334</v>
      </c>
      <c r="K12" s="153">
        <f>C12/12</f>
        <v>221.08333333333334</v>
      </c>
      <c r="L12" s="153">
        <f>C12/12</f>
        <v>221.08333333333334</v>
      </c>
      <c r="M12" s="153">
        <f>C12/12</f>
        <v>221.08333333333334</v>
      </c>
      <c r="N12" s="153">
        <f>C12/12</f>
        <v>221.08333333333334</v>
      </c>
      <c r="O12" s="153">
        <f>C12/12</f>
        <v>221.08333333333334</v>
      </c>
      <c r="P12" s="153">
        <f>SUM(D12:O12)</f>
        <v>2653</v>
      </c>
      <c r="Q12" s="4"/>
      <c r="R12" s="4"/>
    </row>
    <row r="13" spans="1:18" ht="15">
      <c r="A13" s="34" t="s">
        <v>80</v>
      </c>
      <c r="B13" s="33" t="s">
        <v>81</v>
      </c>
      <c r="C13" s="45">
        <v>78</v>
      </c>
      <c r="D13" s="153">
        <f>C13/12</f>
        <v>6.5</v>
      </c>
      <c r="E13" s="153">
        <f>C13/12</f>
        <v>6.5</v>
      </c>
      <c r="F13" s="153">
        <f>C13/12</f>
        <v>6.5</v>
      </c>
      <c r="G13" s="153">
        <f>C13/12</f>
        <v>6.5</v>
      </c>
      <c r="H13" s="153">
        <f>C13/12</f>
        <v>6.5</v>
      </c>
      <c r="I13" s="153">
        <f>C13/12</f>
        <v>6.5</v>
      </c>
      <c r="J13" s="153">
        <f>C13/12</f>
        <v>6.5</v>
      </c>
      <c r="K13" s="153">
        <f>C13/12</f>
        <v>6.5</v>
      </c>
      <c r="L13" s="153">
        <f>C13/12</f>
        <v>6.5</v>
      </c>
      <c r="M13" s="153">
        <f>C13/12</f>
        <v>6.5</v>
      </c>
      <c r="N13" s="153">
        <f>C13/12</f>
        <v>6.5</v>
      </c>
      <c r="O13" s="153">
        <f>C13/12</f>
        <v>6.5</v>
      </c>
      <c r="P13" s="153">
        <f>SUM(D13:O13)</f>
        <v>78</v>
      </c>
      <c r="Q13" s="4"/>
      <c r="R13" s="4"/>
    </row>
    <row r="14" spans="1:18" ht="15">
      <c r="A14" s="5" t="s">
        <v>82</v>
      </c>
      <c r="B14" s="33" t="s">
        <v>83</v>
      </c>
      <c r="C14" s="45">
        <v>250</v>
      </c>
      <c r="D14" s="153">
        <f>C14/12</f>
        <v>20.833333333333332</v>
      </c>
      <c r="E14" s="153">
        <f>C14/12</f>
        <v>20.833333333333332</v>
      </c>
      <c r="F14" s="153">
        <f>C14/12</f>
        <v>20.833333333333332</v>
      </c>
      <c r="G14" s="153">
        <f>C14/12</f>
        <v>20.833333333333332</v>
      </c>
      <c r="H14" s="153">
        <f>C14/12</f>
        <v>20.833333333333332</v>
      </c>
      <c r="I14" s="153">
        <f>C14/12</f>
        <v>20.833333333333332</v>
      </c>
      <c r="J14" s="153">
        <f>C14/12</f>
        <v>20.833333333333332</v>
      </c>
      <c r="K14" s="153">
        <f>C14/12</f>
        <v>20.833333333333332</v>
      </c>
      <c r="L14" s="153">
        <f>C14/12</f>
        <v>20.833333333333332</v>
      </c>
      <c r="M14" s="153">
        <f>C14/12</f>
        <v>20.833333333333332</v>
      </c>
      <c r="N14" s="153">
        <f>C14/12</f>
        <v>20.833333333333332</v>
      </c>
      <c r="O14" s="153">
        <f>C14/12</f>
        <v>20.833333333333332</v>
      </c>
      <c r="P14" s="153">
        <f>SUM(D14:O14)</f>
        <v>250.00000000000003</v>
      </c>
      <c r="Q14" s="4"/>
      <c r="R14" s="4"/>
    </row>
    <row r="15" spans="1:18" ht="15">
      <c r="A15" s="5" t="s">
        <v>84</v>
      </c>
      <c r="B15" s="33" t="s">
        <v>85</v>
      </c>
      <c r="C15" s="45">
        <v>400</v>
      </c>
      <c r="D15" s="153">
        <f>C15/12</f>
        <v>33.333333333333336</v>
      </c>
      <c r="E15" s="153">
        <f>C15/12</f>
        <v>33.333333333333336</v>
      </c>
      <c r="F15" s="153">
        <f>C15/12</f>
        <v>33.333333333333336</v>
      </c>
      <c r="G15" s="153">
        <f>C15/12</f>
        <v>33.333333333333336</v>
      </c>
      <c r="H15" s="153">
        <f>C15/12</f>
        <v>33.333333333333336</v>
      </c>
      <c r="I15" s="153">
        <f>C15/12</f>
        <v>33.333333333333336</v>
      </c>
      <c r="J15" s="153">
        <f>C15/12</f>
        <v>33.333333333333336</v>
      </c>
      <c r="K15" s="153">
        <f>C15/12</f>
        <v>33.333333333333336</v>
      </c>
      <c r="L15" s="153">
        <f>C15/12</f>
        <v>33.333333333333336</v>
      </c>
      <c r="M15" s="153">
        <f>C15/12</f>
        <v>33.333333333333336</v>
      </c>
      <c r="N15" s="153">
        <f>C15/12</f>
        <v>33.333333333333336</v>
      </c>
      <c r="O15" s="153">
        <f>C15/12</f>
        <v>33.333333333333336</v>
      </c>
      <c r="P15" s="153">
        <f>SUM(D15:O15)</f>
        <v>399.99999999999994</v>
      </c>
      <c r="Q15" s="4"/>
      <c r="R15" s="4"/>
    </row>
    <row r="16" spans="1:18" ht="15">
      <c r="A16" s="5" t="s">
        <v>86</v>
      </c>
      <c r="B16" s="33" t="s">
        <v>87</v>
      </c>
      <c r="C16" s="45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4"/>
      <c r="R16" s="4"/>
    </row>
    <row r="17" spans="1:18" ht="15">
      <c r="A17" s="5" t="s">
        <v>88</v>
      </c>
      <c r="B17" s="33" t="s">
        <v>89</v>
      </c>
      <c r="C17" s="45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4"/>
      <c r="R17" s="4"/>
    </row>
    <row r="18" spans="1:18" ht="15">
      <c r="A18" s="5" t="s">
        <v>429</v>
      </c>
      <c r="B18" s="33" t="s">
        <v>90</v>
      </c>
      <c r="C18" s="45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4"/>
      <c r="R18" s="4"/>
    </row>
    <row r="19" spans="1:18" s="150" customFormat="1" ht="15">
      <c r="A19" s="35" t="s">
        <v>367</v>
      </c>
      <c r="B19" s="36" t="s">
        <v>91</v>
      </c>
      <c r="C19" s="120">
        <f>SUM(C6:C18)</f>
        <v>55320</v>
      </c>
      <c r="D19" s="154">
        <f>SUM(D6:D18)</f>
        <v>4379.749999999999</v>
      </c>
      <c r="E19" s="154">
        <f aca="true" t="shared" si="0" ref="E19:P19">SUM(E6:E18)</f>
        <v>4379.749999999999</v>
      </c>
      <c r="F19" s="154">
        <f t="shared" si="0"/>
        <v>4379.749999999999</v>
      </c>
      <c r="G19" s="154">
        <f t="shared" si="0"/>
        <v>4379.749999999999</v>
      </c>
      <c r="H19" s="154">
        <f t="shared" si="0"/>
        <v>4379.749999999999</v>
      </c>
      <c r="I19" s="154">
        <f t="shared" si="0"/>
        <v>4379.749999999999</v>
      </c>
      <c r="J19" s="154">
        <f t="shared" si="0"/>
        <v>5374.749999999999</v>
      </c>
      <c r="K19" s="154">
        <f t="shared" si="0"/>
        <v>4379.749999999999</v>
      </c>
      <c r="L19" s="154">
        <f t="shared" si="0"/>
        <v>5152.749999999999</v>
      </c>
      <c r="M19" s="154">
        <f t="shared" si="0"/>
        <v>5374.749999999999</v>
      </c>
      <c r="N19" s="154">
        <f t="shared" si="0"/>
        <v>4379.749999999999</v>
      </c>
      <c r="O19" s="154">
        <f t="shared" si="0"/>
        <v>4379.749999999999</v>
      </c>
      <c r="P19" s="154">
        <f t="shared" si="0"/>
        <v>55320.00000000001</v>
      </c>
      <c r="Q19" s="149"/>
      <c r="R19" s="149"/>
    </row>
    <row r="20" spans="1:18" ht="15">
      <c r="A20" s="5" t="s">
        <v>92</v>
      </c>
      <c r="B20" s="33" t="s">
        <v>93</v>
      </c>
      <c r="C20" s="45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4"/>
      <c r="R20" s="4"/>
    </row>
    <row r="21" spans="1:18" ht="15">
      <c r="A21" s="5" t="s">
        <v>94</v>
      </c>
      <c r="B21" s="33" t="s">
        <v>95</v>
      </c>
      <c r="C21" s="45"/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4"/>
      <c r="R21" s="4"/>
    </row>
    <row r="22" spans="1:18" ht="15">
      <c r="A22" s="6" t="s">
        <v>96</v>
      </c>
      <c r="B22" s="33" t="s">
        <v>97</v>
      </c>
      <c r="C22" s="45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4"/>
      <c r="R22" s="4"/>
    </row>
    <row r="23" spans="1:18" s="150" customFormat="1" ht="15">
      <c r="A23" s="7" t="s">
        <v>368</v>
      </c>
      <c r="B23" s="36" t="s">
        <v>98</v>
      </c>
      <c r="C23" s="45">
        <f>SUM(C20:C22)</f>
        <v>0</v>
      </c>
      <c r="D23" s="154"/>
      <c r="E23" s="154"/>
      <c r="F23" s="154"/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149"/>
      <c r="R23" s="149"/>
    </row>
    <row r="24" spans="1:18" s="150" customFormat="1" ht="15">
      <c r="A24" s="56" t="s">
        <v>459</v>
      </c>
      <c r="B24" s="57" t="s">
        <v>99</v>
      </c>
      <c r="C24" s="120">
        <f>C19+C23</f>
        <v>55320</v>
      </c>
      <c r="D24" s="154">
        <f>D19+D23</f>
        <v>4379.749999999999</v>
      </c>
      <c r="E24" s="154">
        <f aca="true" t="shared" si="1" ref="E24:P24">E19+E23</f>
        <v>4379.749999999999</v>
      </c>
      <c r="F24" s="154">
        <f t="shared" si="1"/>
        <v>4379.749999999999</v>
      </c>
      <c r="G24" s="154">
        <f t="shared" si="1"/>
        <v>4379.749999999999</v>
      </c>
      <c r="H24" s="154">
        <f t="shared" si="1"/>
        <v>4379.749999999999</v>
      </c>
      <c r="I24" s="154">
        <f t="shared" si="1"/>
        <v>4379.749999999999</v>
      </c>
      <c r="J24" s="154">
        <f t="shared" si="1"/>
        <v>5374.749999999999</v>
      </c>
      <c r="K24" s="154">
        <f t="shared" si="1"/>
        <v>4379.749999999999</v>
      </c>
      <c r="L24" s="154">
        <f t="shared" si="1"/>
        <v>5152.749999999999</v>
      </c>
      <c r="M24" s="154">
        <f t="shared" si="1"/>
        <v>5374.749999999999</v>
      </c>
      <c r="N24" s="154">
        <f t="shared" si="1"/>
        <v>4379.749999999999</v>
      </c>
      <c r="O24" s="154">
        <f t="shared" si="1"/>
        <v>4379.749999999999</v>
      </c>
      <c r="P24" s="154">
        <f t="shared" si="1"/>
        <v>55320.00000000001</v>
      </c>
      <c r="Q24" s="149"/>
      <c r="R24" s="149"/>
    </row>
    <row r="25" spans="1:18" s="150" customFormat="1" ht="15">
      <c r="A25" s="42" t="s">
        <v>430</v>
      </c>
      <c r="B25" s="57" t="s">
        <v>100</v>
      </c>
      <c r="C25" s="120">
        <v>15883</v>
      </c>
      <c r="D25" s="154">
        <f>C25/12</f>
        <v>1323.5833333333333</v>
      </c>
      <c r="E25" s="154">
        <f>C25/12</f>
        <v>1323.5833333333333</v>
      </c>
      <c r="F25" s="154">
        <f>C25/12</f>
        <v>1323.5833333333333</v>
      </c>
      <c r="G25" s="154">
        <f>C25/12</f>
        <v>1323.5833333333333</v>
      </c>
      <c r="H25" s="154">
        <f>C25/12</f>
        <v>1323.5833333333333</v>
      </c>
      <c r="I25" s="154">
        <f>C25/12</f>
        <v>1323.5833333333333</v>
      </c>
      <c r="J25" s="154">
        <f>C25/12</f>
        <v>1323.5833333333333</v>
      </c>
      <c r="K25" s="154">
        <f>C25/12</f>
        <v>1323.5833333333333</v>
      </c>
      <c r="L25" s="154">
        <f>C25/12</f>
        <v>1323.5833333333333</v>
      </c>
      <c r="M25" s="154">
        <f>C25/12</f>
        <v>1323.5833333333333</v>
      </c>
      <c r="N25" s="154">
        <f>C25/12</f>
        <v>1323.5833333333333</v>
      </c>
      <c r="O25" s="154">
        <f>C25/12</f>
        <v>1323.5833333333333</v>
      </c>
      <c r="P25" s="154">
        <f>SUM(D25:O25)</f>
        <v>15883.000000000002</v>
      </c>
      <c r="Q25" s="149"/>
      <c r="R25" s="149"/>
    </row>
    <row r="26" spans="1:18" ht="15">
      <c r="A26" s="5" t="s">
        <v>101</v>
      </c>
      <c r="B26" s="33" t="s">
        <v>102</v>
      </c>
      <c r="C26" s="45">
        <v>1150</v>
      </c>
      <c r="D26" s="153">
        <f>C26/12</f>
        <v>95.83333333333333</v>
      </c>
      <c r="E26" s="153">
        <f>C26/12</f>
        <v>95.83333333333333</v>
      </c>
      <c r="F26" s="153">
        <f>C26/12</f>
        <v>95.83333333333333</v>
      </c>
      <c r="G26" s="153">
        <f>C26/12</f>
        <v>95.83333333333333</v>
      </c>
      <c r="H26" s="153">
        <f>C26/12</f>
        <v>95.83333333333333</v>
      </c>
      <c r="I26" s="153">
        <f>C26/12</f>
        <v>95.83333333333333</v>
      </c>
      <c r="J26" s="153">
        <f>C26/12</f>
        <v>95.83333333333333</v>
      </c>
      <c r="K26" s="153">
        <f>C26/12</f>
        <v>95.83333333333333</v>
      </c>
      <c r="L26" s="153">
        <f>C26/12</f>
        <v>95.83333333333333</v>
      </c>
      <c r="M26" s="153">
        <f>C26/12</f>
        <v>95.83333333333333</v>
      </c>
      <c r="N26" s="153">
        <f>C26/12</f>
        <v>95.83333333333333</v>
      </c>
      <c r="O26" s="153">
        <f>C26/12</f>
        <v>95.83333333333333</v>
      </c>
      <c r="P26" s="153">
        <f>SUM(D26:O26)</f>
        <v>1150</v>
      </c>
      <c r="Q26" s="4"/>
      <c r="R26" s="4"/>
    </row>
    <row r="27" spans="1:18" ht="15">
      <c r="A27" s="5" t="s">
        <v>103</v>
      </c>
      <c r="B27" s="33" t="s">
        <v>104</v>
      </c>
      <c r="C27" s="45">
        <v>2720</v>
      </c>
      <c r="D27" s="153">
        <f>C27/12</f>
        <v>226.66666666666666</v>
      </c>
      <c r="E27" s="153">
        <f>C27/12</f>
        <v>226.66666666666666</v>
      </c>
      <c r="F27" s="153">
        <f>C27/12</f>
        <v>226.66666666666666</v>
      </c>
      <c r="G27" s="153">
        <f>C27/12</f>
        <v>226.66666666666666</v>
      </c>
      <c r="H27" s="153">
        <f>C27/12</f>
        <v>226.66666666666666</v>
      </c>
      <c r="I27" s="153">
        <f>C27/12</f>
        <v>226.66666666666666</v>
      </c>
      <c r="J27" s="153">
        <f>C27/12</f>
        <v>226.66666666666666</v>
      </c>
      <c r="K27" s="153">
        <f>C27/12</f>
        <v>226.66666666666666</v>
      </c>
      <c r="L27" s="153">
        <f>C27/12</f>
        <v>226.66666666666666</v>
      </c>
      <c r="M27" s="153">
        <f>C27/12</f>
        <v>226.66666666666666</v>
      </c>
      <c r="N27" s="153">
        <f>C27/12</f>
        <v>226.66666666666666</v>
      </c>
      <c r="O27" s="153">
        <f>C27/12</f>
        <v>226.66666666666666</v>
      </c>
      <c r="P27" s="153">
        <f>SUM(D27:O27)</f>
        <v>2720</v>
      </c>
      <c r="Q27" s="4"/>
      <c r="R27" s="4"/>
    </row>
    <row r="28" spans="1:18" ht="15">
      <c r="A28" s="5" t="s">
        <v>105</v>
      </c>
      <c r="B28" s="33" t="s">
        <v>106</v>
      </c>
      <c r="C28" s="45"/>
      <c r="D28" s="153"/>
      <c r="E28" s="153"/>
      <c r="F28" s="153"/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4"/>
      <c r="R28" s="4"/>
    </row>
    <row r="29" spans="1:18" s="150" customFormat="1" ht="15">
      <c r="A29" s="7" t="s">
        <v>369</v>
      </c>
      <c r="B29" s="36" t="s">
        <v>107</v>
      </c>
      <c r="C29" s="120">
        <f>SUM(C26:C28)</f>
        <v>3870</v>
      </c>
      <c r="D29" s="154">
        <f>SUM(D26:D28)</f>
        <v>322.5</v>
      </c>
      <c r="E29" s="154">
        <f aca="true" t="shared" si="2" ref="E29:P29">SUM(E26:E28)</f>
        <v>322.5</v>
      </c>
      <c r="F29" s="154">
        <f t="shared" si="2"/>
        <v>322.5</v>
      </c>
      <c r="G29" s="154">
        <f t="shared" si="2"/>
        <v>322.5</v>
      </c>
      <c r="H29" s="154">
        <f t="shared" si="2"/>
        <v>322.5</v>
      </c>
      <c r="I29" s="154">
        <f t="shared" si="2"/>
        <v>322.5</v>
      </c>
      <c r="J29" s="154">
        <f t="shared" si="2"/>
        <v>322.5</v>
      </c>
      <c r="K29" s="154">
        <f t="shared" si="2"/>
        <v>322.5</v>
      </c>
      <c r="L29" s="154">
        <f t="shared" si="2"/>
        <v>322.5</v>
      </c>
      <c r="M29" s="154">
        <f t="shared" si="2"/>
        <v>322.5</v>
      </c>
      <c r="N29" s="154">
        <f t="shared" si="2"/>
        <v>322.5</v>
      </c>
      <c r="O29" s="154">
        <f t="shared" si="2"/>
        <v>322.5</v>
      </c>
      <c r="P29" s="154">
        <f t="shared" si="2"/>
        <v>3870</v>
      </c>
      <c r="Q29" s="149"/>
      <c r="R29" s="149"/>
    </row>
    <row r="30" spans="1:18" ht="15">
      <c r="A30" s="5" t="s">
        <v>108</v>
      </c>
      <c r="B30" s="33" t="s">
        <v>109</v>
      </c>
      <c r="C30" s="45">
        <v>4000</v>
      </c>
      <c r="D30" s="153">
        <f>C30/12</f>
        <v>333.3333333333333</v>
      </c>
      <c r="E30" s="153">
        <f>C30/12</f>
        <v>333.3333333333333</v>
      </c>
      <c r="F30" s="153">
        <f>C30/12</f>
        <v>333.3333333333333</v>
      </c>
      <c r="G30" s="153">
        <f>C30/12</f>
        <v>333.3333333333333</v>
      </c>
      <c r="H30" s="153">
        <f>C30/12</f>
        <v>333.3333333333333</v>
      </c>
      <c r="I30" s="153">
        <f>C30/12</f>
        <v>333.3333333333333</v>
      </c>
      <c r="J30" s="153">
        <f>C30/12</f>
        <v>333.3333333333333</v>
      </c>
      <c r="K30" s="153">
        <f>C30/12</f>
        <v>333.3333333333333</v>
      </c>
      <c r="L30" s="153">
        <f>C30/12</f>
        <v>333.3333333333333</v>
      </c>
      <c r="M30" s="153">
        <f>C30/12</f>
        <v>333.3333333333333</v>
      </c>
      <c r="N30" s="153">
        <f>C30/12</f>
        <v>333.3333333333333</v>
      </c>
      <c r="O30" s="153">
        <f>C30/12</f>
        <v>333.3333333333333</v>
      </c>
      <c r="P30" s="153">
        <f>SUM(D30:O30)</f>
        <v>4000.0000000000005</v>
      </c>
      <c r="Q30" s="4"/>
      <c r="R30" s="4"/>
    </row>
    <row r="31" spans="1:18" ht="15">
      <c r="A31" s="5" t="s">
        <v>110</v>
      </c>
      <c r="B31" s="33" t="s">
        <v>111</v>
      </c>
      <c r="C31" s="45">
        <v>3500</v>
      </c>
      <c r="D31" s="153">
        <f>C31/12</f>
        <v>291.6666666666667</v>
      </c>
      <c r="E31" s="153">
        <f>C31/12</f>
        <v>291.6666666666667</v>
      </c>
      <c r="F31" s="153">
        <f>C31/12</f>
        <v>291.6666666666667</v>
      </c>
      <c r="G31" s="153">
        <f>C31/12</f>
        <v>291.6666666666667</v>
      </c>
      <c r="H31" s="153">
        <f>C31/12</f>
        <v>291.6666666666667</v>
      </c>
      <c r="I31" s="153">
        <f>C31/12</f>
        <v>291.6666666666667</v>
      </c>
      <c r="J31" s="153">
        <f>C31/12</f>
        <v>291.6666666666667</v>
      </c>
      <c r="K31" s="153">
        <f>C31/12</f>
        <v>291.6666666666667</v>
      </c>
      <c r="L31" s="153">
        <f>C31/12</f>
        <v>291.6666666666667</v>
      </c>
      <c r="M31" s="153">
        <f>C31/12</f>
        <v>291.6666666666667</v>
      </c>
      <c r="N31" s="153">
        <f>C31/12</f>
        <v>291.6666666666667</v>
      </c>
      <c r="O31" s="153">
        <f>C31/12</f>
        <v>291.6666666666667</v>
      </c>
      <c r="P31" s="153">
        <f>SUM(D31:O31)</f>
        <v>3499.9999999999995</v>
      </c>
      <c r="Q31" s="4"/>
      <c r="R31" s="4"/>
    </row>
    <row r="32" spans="1:18" s="150" customFormat="1" ht="13.5" customHeight="1">
      <c r="A32" s="7" t="s">
        <v>460</v>
      </c>
      <c r="B32" s="36" t="s">
        <v>112</v>
      </c>
      <c r="C32" s="120">
        <f>SUM(C30:C31)</f>
        <v>7500</v>
      </c>
      <c r="D32" s="154">
        <f>D30+D31</f>
        <v>625</v>
      </c>
      <c r="E32" s="154">
        <f aca="true" t="shared" si="3" ref="E32:P32">E30+E31</f>
        <v>625</v>
      </c>
      <c r="F32" s="154">
        <f t="shared" si="3"/>
        <v>625</v>
      </c>
      <c r="G32" s="154">
        <f t="shared" si="3"/>
        <v>625</v>
      </c>
      <c r="H32" s="154">
        <f t="shared" si="3"/>
        <v>625</v>
      </c>
      <c r="I32" s="154">
        <f t="shared" si="3"/>
        <v>625</v>
      </c>
      <c r="J32" s="154">
        <f t="shared" si="3"/>
        <v>625</v>
      </c>
      <c r="K32" s="154">
        <f t="shared" si="3"/>
        <v>625</v>
      </c>
      <c r="L32" s="154">
        <f t="shared" si="3"/>
        <v>625</v>
      </c>
      <c r="M32" s="154">
        <f t="shared" si="3"/>
        <v>625</v>
      </c>
      <c r="N32" s="154">
        <f t="shared" si="3"/>
        <v>625</v>
      </c>
      <c r="O32" s="154">
        <f t="shared" si="3"/>
        <v>625</v>
      </c>
      <c r="P32" s="154">
        <f t="shared" si="3"/>
        <v>7500</v>
      </c>
      <c r="Q32" s="149"/>
      <c r="R32" s="149"/>
    </row>
    <row r="33" spans="1:18" ht="15">
      <c r="A33" s="5" t="s">
        <v>113</v>
      </c>
      <c r="B33" s="33" t="s">
        <v>114</v>
      </c>
      <c r="C33" s="45">
        <v>3450</v>
      </c>
      <c r="D33" s="153">
        <f>C33/12</f>
        <v>287.5</v>
      </c>
      <c r="E33" s="153">
        <f>C33/12</f>
        <v>287.5</v>
      </c>
      <c r="F33" s="153">
        <f>C33/12</f>
        <v>287.5</v>
      </c>
      <c r="G33" s="153">
        <f>C33/12</f>
        <v>287.5</v>
      </c>
      <c r="H33" s="153">
        <f>C33/12</f>
        <v>287.5</v>
      </c>
      <c r="I33" s="153">
        <f>C33/12</f>
        <v>287.5</v>
      </c>
      <c r="J33" s="153">
        <f>C33/12</f>
        <v>287.5</v>
      </c>
      <c r="K33" s="153">
        <f>C33/12</f>
        <v>287.5</v>
      </c>
      <c r="L33" s="153">
        <f>C33/12</f>
        <v>287.5</v>
      </c>
      <c r="M33" s="153">
        <f>C33/12</f>
        <v>287.5</v>
      </c>
      <c r="N33" s="153">
        <f>C33/12</f>
        <v>287.5</v>
      </c>
      <c r="O33" s="153">
        <f>C33/12</f>
        <v>287.5</v>
      </c>
      <c r="P33" s="153">
        <f>SUM(D33:O33)</f>
        <v>3450</v>
      </c>
      <c r="Q33" s="4"/>
      <c r="R33" s="4"/>
    </row>
    <row r="34" spans="1:18" ht="15">
      <c r="A34" s="5" t="s">
        <v>115</v>
      </c>
      <c r="B34" s="33" t="s">
        <v>116</v>
      </c>
      <c r="C34" s="45"/>
      <c r="D34" s="153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P34" s="153"/>
      <c r="Q34" s="4"/>
      <c r="R34" s="4"/>
    </row>
    <row r="35" spans="1:18" ht="15">
      <c r="A35" s="5" t="s">
        <v>431</v>
      </c>
      <c r="B35" s="33" t="s">
        <v>117</v>
      </c>
      <c r="C35" s="45"/>
      <c r="D35" s="153"/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4"/>
      <c r="R35" s="4"/>
    </row>
    <row r="36" spans="1:18" ht="15">
      <c r="A36" s="5"/>
      <c r="B36" s="33" t="s">
        <v>119</v>
      </c>
      <c r="C36" s="45">
        <v>400</v>
      </c>
      <c r="D36" s="153">
        <f>C36/12</f>
        <v>33.333333333333336</v>
      </c>
      <c r="E36" s="153">
        <f>C36/12</f>
        <v>33.333333333333336</v>
      </c>
      <c r="F36" s="153">
        <f>C36/12</f>
        <v>33.333333333333336</v>
      </c>
      <c r="G36" s="153">
        <f>C36/12</f>
        <v>33.333333333333336</v>
      </c>
      <c r="H36" s="153">
        <f>C36/12</f>
        <v>33.333333333333336</v>
      </c>
      <c r="I36" s="153">
        <f>C36/12</f>
        <v>33.333333333333336</v>
      </c>
      <c r="J36" s="153">
        <f>C36/12</f>
        <v>33.333333333333336</v>
      </c>
      <c r="K36" s="153">
        <f>C36/12</f>
        <v>33.333333333333336</v>
      </c>
      <c r="L36" s="153">
        <f>C36/12</f>
        <v>33.333333333333336</v>
      </c>
      <c r="M36" s="153">
        <f>C36/12</f>
        <v>33.333333333333336</v>
      </c>
      <c r="N36" s="153">
        <f>C36/12</f>
        <v>33.333333333333336</v>
      </c>
      <c r="O36" s="153">
        <f>C36/12</f>
        <v>33.333333333333336</v>
      </c>
      <c r="P36" s="153">
        <f>SUM(D36:O36)</f>
        <v>399.99999999999994</v>
      </c>
      <c r="Q36" s="4"/>
      <c r="R36" s="4"/>
    </row>
    <row r="37" spans="1:18" ht="15">
      <c r="A37" s="10" t="s">
        <v>432</v>
      </c>
      <c r="B37" s="33" t="s">
        <v>120</v>
      </c>
      <c r="C37" s="45"/>
      <c r="D37" s="153"/>
      <c r="E37" s="153"/>
      <c r="F37" s="153"/>
      <c r="G37" s="153"/>
      <c r="H37" s="153"/>
      <c r="I37" s="153"/>
      <c r="J37" s="153"/>
      <c r="K37" s="153"/>
      <c r="L37" s="153"/>
      <c r="M37" s="153"/>
      <c r="N37" s="153"/>
      <c r="O37" s="153"/>
      <c r="P37" s="153"/>
      <c r="Q37" s="4"/>
      <c r="R37" s="4"/>
    </row>
    <row r="38" spans="1:18" ht="15">
      <c r="A38" s="6" t="s">
        <v>121</v>
      </c>
      <c r="B38" s="33" t="s">
        <v>122</v>
      </c>
      <c r="C38" s="45">
        <v>1500</v>
      </c>
      <c r="D38" s="153">
        <f>C38/12</f>
        <v>125</v>
      </c>
      <c r="E38" s="153">
        <f>C38/12</f>
        <v>125</v>
      </c>
      <c r="F38" s="153">
        <f>C38/12</f>
        <v>125</v>
      </c>
      <c r="G38" s="153">
        <f>C38/12</f>
        <v>125</v>
      </c>
      <c r="H38" s="153">
        <f>C38/12</f>
        <v>125</v>
      </c>
      <c r="I38" s="153">
        <f>C38/12</f>
        <v>125</v>
      </c>
      <c r="J38" s="153">
        <f>C38/12</f>
        <v>125</v>
      </c>
      <c r="K38" s="153">
        <f>C38/12</f>
        <v>125</v>
      </c>
      <c r="L38" s="153">
        <f>C38/12</f>
        <v>125</v>
      </c>
      <c r="M38" s="153">
        <f>C38/12</f>
        <v>125</v>
      </c>
      <c r="N38" s="153">
        <f>C38/12</f>
        <v>125</v>
      </c>
      <c r="O38" s="153">
        <f>C38/12</f>
        <v>125</v>
      </c>
      <c r="P38" s="153">
        <f>SUM(D38:O38)</f>
        <v>1500</v>
      </c>
      <c r="Q38" s="4"/>
      <c r="R38" s="4"/>
    </row>
    <row r="39" spans="1:18" ht="15">
      <c r="A39" s="5" t="s">
        <v>433</v>
      </c>
      <c r="B39" s="33" t="s">
        <v>123</v>
      </c>
      <c r="C39" s="45">
        <v>4600</v>
      </c>
      <c r="D39" s="153">
        <f>C39/12</f>
        <v>383.3333333333333</v>
      </c>
      <c r="E39" s="153">
        <f>C39/12</f>
        <v>383.3333333333333</v>
      </c>
      <c r="F39" s="153">
        <f>C39/12</f>
        <v>383.3333333333333</v>
      </c>
      <c r="G39" s="153">
        <f>C39/12</f>
        <v>383.3333333333333</v>
      </c>
      <c r="H39" s="153">
        <f>C39/12</f>
        <v>383.3333333333333</v>
      </c>
      <c r="I39" s="153">
        <f>C39/12</f>
        <v>383.3333333333333</v>
      </c>
      <c r="J39" s="153">
        <f>C39/12</f>
        <v>383.3333333333333</v>
      </c>
      <c r="K39" s="153">
        <f>C39/12</f>
        <v>383.3333333333333</v>
      </c>
      <c r="L39" s="153">
        <f>C39/12</f>
        <v>383.3333333333333</v>
      </c>
      <c r="M39" s="153">
        <f>C39/12</f>
        <v>383.3333333333333</v>
      </c>
      <c r="N39" s="153">
        <f>C39/12</f>
        <v>383.3333333333333</v>
      </c>
      <c r="O39" s="153">
        <f>C39/12</f>
        <v>383.3333333333333</v>
      </c>
      <c r="P39" s="153">
        <f>SUM(D39:O39)</f>
        <v>4600</v>
      </c>
      <c r="Q39" s="4"/>
      <c r="R39" s="4"/>
    </row>
    <row r="40" spans="1:18" s="150" customFormat="1" ht="15">
      <c r="A40" s="7" t="s">
        <v>370</v>
      </c>
      <c r="B40" s="36" t="s">
        <v>124</v>
      </c>
      <c r="C40" s="120">
        <f>C33+C36+C38+C39</f>
        <v>9950</v>
      </c>
      <c r="D40" s="154">
        <f aca="true" t="shared" si="4" ref="D40:P40">SUM(D33:D39)</f>
        <v>829.1666666666666</v>
      </c>
      <c r="E40" s="154">
        <f t="shared" si="4"/>
        <v>829.1666666666666</v>
      </c>
      <c r="F40" s="154">
        <f t="shared" si="4"/>
        <v>829.1666666666666</v>
      </c>
      <c r="G40" s="154">
        <f t="shared" si="4"/>
        <v>829.1666666666666</v>
      </c>
      <c r="H40" s="154">
        <f t="shared" si="4"/>
        <v>829.1666666666666</v>
      </c>
      <c r="I40" s="154">
        <f t="shared" si="4"/>
        <v>829.1666666666666</v>
      </c>
      <c r="J40" s="154">
        <f t="shared" si="4"/>
        <v>829.1666666666666</v>
      </c>
      <c r="K40" s="154">
        <f t="shared" si="4"/>
        <v>829.1666666666666</v>
      </c>
      <c r="L40" s="154">
        <f t="shared" si="4"/>
        <v>829.1666666666666</v>
      </c>
      <c r="M40" s="154">
        <f t="shared" si="4"/>
        <v>829.1666666666666</v>
      </c>
      <c r="N40" s="154">
        <f t="shared" si="4"/>
        <v>829.1666666666666</v>
      </c>
      <c r="O40" s="154">
        <f t="shared" si="4"/>
        <v>829.1666666666666</v>
      </c>
      <c r="P40" s="154">
        <f t="shared" si="4"/>
        <v>9950</v>
      </c>
      <c r="Q40" s="149"/>
      <c r="R40" s="149"/>
    </row>
    <row r="41" spans="1:18" ht="15">
      <c r="A41" s="5" t="s">
        <v>125</v>
      </c>
      <c r="B41" s="33" t="s">
        <v>126</v>
      </c>
      <c r="C41" s="125">
        <v>500</v>
      </c>
      <c r="D41" s="153">
        <f>C41/12</f>
        <v>41.666666666666664</v>
      </c>
      <c r="E41" s="153">
        <f>C41/12</f>
        <v>41.666666666666664</v>
      </c>
      <c r="F41" s="153">
        <f>C41/12</f>
        <v>41.666666666666664</v>
      </c>
      <c r="G41" s="153">
        <f>C41/12</f>
        <v>41.666666666666664</v>
      </c>
      <c r="H41" s="153">
        <f>C41/12</f>
        <v>41.666666666666664</v>
      </c>
      <c r="I41" s="153">
        <f>C41/12</f>
        <v>41.666666666666664</v>
      </c>
      <c r="J41" s="153">
        <f>C41/12</f>
        <v>41.666666666666664</v>
      </c>
      <c r="K41" s="153">
        <f>C41/12</f>
        <v>41.666666666666664</v>
      </c>
      <c r="L41" s="153">
        <f>C41/12</f>
        <v>41.666666666666664</v>
      </c>
      <c r="M41" s="153">
        <f>C41/12</f>
        <v>41.666666666666664</v>
      </c>
      <c r="N41" s="153">
        <f>C41/12</f>
        <v>41.666666666666664</v>
      </c>
      <c r="O41" s="153">
        <f>C41/12</f>
        <v>41.666666666666664</v>
      </c>
      <c r="P41" s="153">
        <f>SUM(D41:O41)</f>
        <v>500.00000000000006</v>
      </c>
      <c r="Q41" s="4"/>
      <c r="R41" s="4"/>
    </row>
    <row r="42" spans="1:18" ht="15">
      <c r="A42" s="5" t="s">
        <v>127</v>
      </c>
      <c r="B42" s="33" t="s">
        <v>128</v>
      </c>
      <c r="C42" s="45">
        <v>50</v>
      </c>
      <c r="D42" s="153">
        <f>C42/12</f>
        <v>4.166666666666667</v>
      </c>
      <c r="E42" s="153">
        <f>C42/12</f>
        <v>4.166666666666667</v>
      </c>
      <c r="F42" s="153">
        <f>C42/12</f>
        <v>4.166666666666667</v>
      </c>
      <c r="G42" s="153">
        <f>C42/12</f>
        <v>4.166666666666667</v>
      </c>
      <c r="H42" s="153">
        <f>C42/12</f>
        <v>4.166666666666667</v>
      </c>
      <c r="I42" s="153">
        <f>C42/12</f>
        <v>4.166666666666667</v>
      </c>
      <c r="J42" s="153">
        <f>C42/12</f>
        <v>4.166666666666667</v>
      </c>
      <c r="K42" s="153">
        <f>C42/12</f>
        <v>4.166666666666667</v>
      </c>
      <c r="L42" s="153">
        <f>C42/12</f>
        <v>4.166666666666667</v>
      </c>
      <c r="M42" s="153">
        <f>C42/12</f>
        <v>4.166666666666667</v>
      </c>
      <c r="N42" s="153">
        <f>C42/12</f>
        <v>4.166666666666667</v>
      </c>
      <c r="O42" s="153">
        <f>C42/12</f>
        <v>4.166666666666667</v>
      </c>
      <c r="P42" s="153">
        <f>SUM(D42:O42)</f>
        <v>49.99999999999999</v>
      </c>
      <c r="Q42" s="4"/>
      <c r="R42" s="4"/>
    </row>
    <row r="43" spans="1:18" s="150" customFormat="1" ht="15">
      <c r="A43" s="7" t="s">
        <v>371</v>
      </c>
      <c r="B43" s="36" t="s">
        <v>129</v>
      </c>
      <c r="C43" s="120">
        <v>550</v>
      </c>
      <c r="D43" s="154">
        <f>D41+D42</f>
        <v>45.83333333333333</v>
      </c>
      <c r="E43" s="154">
        <f aca="true" t="shared" si="5" ref="E43:P43">E41+E42</f>
        <v>45.83333333333333</v>
      </c>
      <c r="F43" s="154">
        <f t="shared" si="5"/>
        <v>45.83333333333333</v>
      </c>
      <c r="G43" s="154">
        <f t="shared" si="5"/>
        <v>45.83333333333333</v>
      </c>
      <c r="H43" s="154">
        <f t="shared" si="5"/>
        <v>45.83333333333333</v>
      </c>
      <c r="I43" s="154">
        <f t="shared" si="5"/>
        <v>45.83333333333333</v>
      </c>
      <c r="J43" s="154">
        <f t="shared" si="5"/>
        <v>45.83333333333333</v>
      </c>
      <c r="K43" s="154">
        <f t="shared" si="5"/>
        <v>45.83333333333333</v>
      </c>
      <c r="L43" s="154">
        <f t="shared" si="5"/>
        <v>45.83333333333333</v>
      </c>
      <c r="M43" s="154">
        <f t="shared" si="5"/>
        <v>45.83333333333333</v>
      </c>
      <c r="N43" s="154">
        <f t="shared" si="5"/>
        <v>45.83333333333333</v>
      </c>
      <c r="O43" s="154">
        <f t="shared" si="5"/>
        <v>45.83333333333333</v>
      </c>
      <c r="P43" s="154">
        <f t="shared" si="5"/>
        <v>550</v>
      </c>
      <c r="Q43" s="149"/>
      <c r="R43" s="149"/>
    </row>
    <row r="44" spans="1:18" ht="15">
      <c r="A44" s="5" t="s">
        <v>130</v>
      </c>
      <c r="B44" s="33" t="s">
        <v>131</v>
      </c>
      <c r="C44" s="125">
        <v>6689</v>
      </c>
      <c r="D44" s="153">
        <f>C44/12</f>
        <v>557.4166666666666</v>
      </c>
      <c r="E44" s="153">
        <f>C44/12</f>
        <v>557.4166666666666</v>
      </c>
      <c r="F44" s="153">
        <f>C44/12</f>
        <v>557.4166666666666</v>
      </c>
      <c r="G44" s="153">
        <f>C44/12</f>
        <v>557.4166666666666</v>
      </c>
      <c r="H44" s="153">
        <f>C44/12</f>
        <v>557.4166666666666</v>
      </c>
      <c r="I44" s="153">
        <f>C44/12</f>
        <v>557.4166666666666</v>
      </c>
      <c r="J44" s="153">
        <f>C44/12</f>
        <v>557.4166666666666</v>
      </c>
      <c r="K44" s="153">
        <f>C44/12</f>
        <v>557.4166666666666</v>
      </c>
      <c r="L44" s="153">
        <f>C44/12</f>
        <v>557.4166666666666</v>
      </c>
      <c r="M44" s="153">
        <f>C44/12</f>
        <v>557.4166666666666</v>
      </c>
      <c r="N44" s="153">
        <f>C44/12</f>
        <v>557.4166666666666</v>
      </c>
      <c r="O44" s="153">
        <f>C44/12</f>
        <v>557.4166666666666</v>
      </c>
      <c r="P44" s="153">
        <f>SUM(D44:O44)</f>
        <v>6689.000000000001</v>
      </c>
      <c r="Q44" s="4"/>
      <c r="R44" s="4"/>
    </row>
    <row r="45" spans="1:18" ht="15">
      <c r="A45" s="5" t="s">
        <v>132</v>
      </c>
      <c r="B45" s="33" t="s">
        <v>133</v>
      </c>
      <c r="C45" s="45"/>
      <c r="D45" s="153"/>
      <c r="E45" s="153"/>
      <c r="F45" s="153"/>
      <c r="G45" s="153"/>
      <c r="H45" s="153"/>
      <c r="I45" s="153"/>
      <c r="J45" s="153"/>
      <c r="K45" s="153"/>
      <c r="L45" s="153"/>
      <c r="M45" s="153"/>
      <c r="N45" s="153"/>
      <c r="O45" s="153"/>
      <c r="P45" s="153"/>
      <c r="Q45" s="4"/>
      <c r="R45" s="4"/>
    </row>
    <row r="46" spans="1:18" ht="15">
      <c r="A46" s="5" t="s">
        <v>434</v>
      </c>
      <c r="B46" s="33" t="s">
        <v>134</v>
      </c>
      <c r="C46" s="45"/>
      <c r="D46" s="153"/>
      <c r="E46" s="153"/>
      <c r="F46" s="153"/>
      <c r="G46" s="153"/>
      <c r="H46" s="153"/>
      <c r="I46" s="153"/>
      <c r="J46" s="153"/>
      <c r="K46" s="153"/>
      <c r="L46" s="153"/>
      <c r="M46" s="153"/>
      <c r="N46" s="153"/>
      <c r="O46" s="153"/>
      <c r="P46" s="153"/>
      <c r="Q46" s="4"/>
      <c r="R46" s="4"/>
    </row>
    <row r="47" spans="1:18" ht="15">
      <c r="A47" s="5" t="s">
        <v>435</v>
      </c>
      <c r="B47" s="33" t="s">
        <v>135</v>
      </c>
      <c r="C47" s="45"/>
      <c r="D47" s="153"/>
      <c r="E47" s="153"/>
      <c r="F47" s="153"/>
      <c r="G47" s="153"/>
      <c r="H47" s="153"/>
      <c r="I47" s="153"/>
      <c r="J47" s="153"/>
      <c r="K47" s="153"/>
      <c r="L47" s="153"/>
      <c r="M47" s="153"/>
      <c r="N47" s="153"/>
      <c r="O47" s="153"/>
      <c r="P47" s="153"/>
      <c r="Q47" s="4"/>
      <c r="R47" s="4"/>
    </row>
    <row r="48" spans="1:18" ht="15">
      <c r="A48" s="5" t="s">
        <v>136</v>
      </c>
      <c r="B48" s="33" t="s">
        <v>137</v>
      </c>
      <c r="C48" s="45">
        <v>3000</v>
      </c>
      <c r="D48" s="153">
        <f>C48/12</f>
        <v>250</v>
      </c>
      <c r="E48" s="153">
        <f>C48/12</f>
        <v>250</v>
      </c>
      <c r="F48" s="153">
        <f>C48/12</f>
        <v>250</v>
      </c>
      <c r="G48" s="153">
        <f>C48/12</f>
        <v>250</v>
      </c>
      <c r="H48" s="153">
        <f>C48/12</f>
        <v>250</v>
      </c>
      <c r="I48" s="153">
        <f>C48/12</f>
        <v>250</v>
      </c>
      <c r="J48" s="153">
        <f>C48/12</f>
        <v>250</v>
      </c>
      <c r="K48" s="153">
        <f>C48/12</f>
        <v>250</v>
      </c>
      <c r="L48" s="153">
        <f>C48/12</f>
        <v>250</v>
      </c>
      <c r="M48" s="153">
        <f>C48/12</f>
        <v>250</v>
      </c>
      <c r="N48" s="153">
        <f>C48/12</f>
        <v>250</v>
      </c>
      <c r="O48" s="153">
        <f>C48/12</f>
        <v>250</v>
      </c>
      <c r="P48" s="153">
        <f>SUM(D48:O48)</f>
        <v>3000</v>
      </c>
      <c r="Q48" s="4"/>
      <c r="R48" s="4"/>
    </row>
    <row r="49" spans="1:18" s="150" customFormat="1" ht="15">
      <c r="A49" s="7" t="s">
        <v>372</v>
      </c>
      <c r="B49" s="36" t="s">
        <v>138</v>
      </c>
      <c r="C49" s="120">
        <f>C44+C48</f>
        <v>9689</v>
      </c>
      <c r="D49" s="154">
        <f>SUM(D44:D48)</f>
        <v>807.4166666666666</v>
      </c>
      <c r="E49" s="154">
        <f aca="true" t="shared" si="6" ref="E49:P49">SUM(E44:E48)</f>
        <v>807.4166666666666</v>
      </c>
      <c r="F49" s="154">
        <f t="shared" si="6"/>
        <v>807.4166666666666</v>
      </c>
      <c r="G49" s="154">
        <f t="shared" si="6"/>
        <v>807.4166666666666</v>
      </c>
      <c r="H49" s="154">
        <f t="shared" si="6"/>
        <v>807.4166666666666</v>
      </c>
      <c r="I49" s="154">
        <f t="shared" si="6"/>
        <v>807.4166666666666</v>
      </c>
      <c r="J49" s="154">
        <f t="shared" si="6"/>
        <v>807.4166666666666</v>
      </c>
      <c r="K49" s="154">
        <f t="shared" si="6"/>
        <v>807.4166666666666</v>
      </c>
      <c r="L49" s="154">
        <f t="shared" si="6"/>
        <v>807.4166666666666</v>
      </c>
      <c r="M49" s="154">
        <f t="shared" si="6"/>
        <v>807.4166666666666</v>
      </c>
      <c r="N49" s="154">
        <f t="shared" si="6"/>
        <v>807.4166666666666</v>
      </c>
      <c r="O49" s="154">
        <f t="shared" si="6"/>
        <v>807.4166666666666</v>
      </c>
      <c r="P49" s="154">
        <f t="shared" si="6"/>
        <v>9689</v>
      </c>
      <c r="Q49" s="149"/>
      <c r="R49" s="149"/>
    </row>
    <row r="50" spans="1:18" s="150" customFormat="1" ht="15">
      <c r="A50" s="42" t="s">
        <v>373</v>
      </c>
      <c r="B50" s="57" t="s">
        <v>139</v>
      </c>
      <c r="C50" s="120">
        <f>C29+C32+C40+C43+C49</f>
        <v>31559</v>
      </c>
      <c r="D50" s="154">
        <f aca="true" t="shared" si="7" ref="D50:P50">D29+D32+D40+D43+D49</f>
        <v>2629.9166666666665</v>
      </c>
      <c r="E50" s="154">
        <f t="shared" si="7"/>
        <v>2629.9166666666665</v>
      </c>
      <c r="F50" s="154">
        <f t="shared" si="7"/>
        <v>2629.9166666666665</v>
      </c>
      <c r="G50" s="154">
        <f t="shared" si="7"/>
        <v>2629.9166666666665</v>
      </c>
      <c r="H50" s="154">
        <f t="shared" si="7"/>
        <v>2629.9166666666665</v>
      </c>
      <c r="I50" s="154">
        <f t="shared" si="7"/>
        <v>2629.9166666666665</v>
      </c>
      <c r="J50" s="154">
        <f t="shared" si="7"/>
        <v>2629.9166666666665</v>
      </c>
      <c r="K50" s="154">
        <f t="shared" si="7"/>
        <v>2629.9166666666665</v>
      </c>
      <c r="L50" s="154">
        <f t="shared" si="7"/>
        <v>2629.9166666666665</v>
      </c>
      <c r="M50" s="154">
        <f t="shared" si="7"/>
        <v>2629.9166666666665</v>
      </c>
      <c r="N50" s="154">
        <f t="shared" si="7"/>
        <v>2629.9166666666665</v>
      </c>
      <c r="O50" s="154">
        <f t="shared" si="7"/>
        <v>2629.9166666666665</v>
      </c>
      <c r="P50" s="154">
        <f t="shared" si="7"/>
        <v>31559</v>
      </c>
      <c r="Q50" s="149"/>
      <c r="R50" s="149"/>
    </row>
    <row r="51" spans="1:18" ht="15">
      <c r="A51" s="13" t="s">
        <v>140</v>
      </c>
      <c r="B51" s="33" t="s">
        <v>141</v>
      </c>
      <c r="C51" s="120"/>
      <c r="D51" s="153"/>
      <c r="E51" s="153"/>
      <c r="F51" s="153"/>
      <c r="G51" s="153"/>
      <c r="H51" s="153"/>
      <c r="I51" s="153"/>
      <c r="J51" s="153"/>
      <c r="K51" s="153"/>
      <c r="L51" s="153"/>
      <c r="M51" s="153"/>
      <c r="N51" s="153"/>
      <c r="O51" s="153"/>
      <c r="P51" s="153"/>
      <c r="Q51" s="4"/>
      <c r="R51" s="4"/>
    </row>
    <row r="52" spans="1:18" ht="15">
      <c r="A52" s="13" t="s">
        <v>374</v>
      </c>
      <c r="B52" s="33" t="s">
        <v>142</v>
      </c>
      <c r="C52" s="45"/>
      <c r="D52" s="153"/>
      <c r="E52" s="153"/>
      <c r="F52" s="153"/>
      <c r="G52" s="153"/>
      <c r="H52" s="153"/>
      <c r="I52" s="153"/>
      <c r="J52" s="153"/>
      <c r="K52" s="153"/>
      <c r="L52" s="153"/>
      <c r="M52" s="153"/>
      <c r="N52" s="153"/>
      <c r="O52" s="153"/>
      <c r="P52" s="153"/>
      <c r="Q52" s="4"/>
      <c r="R52" s="4"/>
    </row>
    <row r="53" spans="1:18" ht="15">
      <c r="A53" s="17" t="s">
        <v>436</v>
      </c>
      <c r="B53" s="33" t="s">
        <v>143</v>
      </c>
      <c r="C53" s="45"/>
      <c r="D53" s="153"/>
      <c r="E53" s="153"/>
      <c r="F53" s="153"/>
      <c r="G53" s="153"/>
      <c r="H53" s="153"/>
      <c r="I53" s="153"/>
      <c r="J53" s="153"/>
      <c r="K53" s="153"/>
      <c r="L53" s="153"/>
      <c r="M53" s="153"/>
      <c r="N53" s="153"/>
      <c r="O53" s="153"/>
      <c r="P53" s="153"/>
      <c r="Q53" s="4"/>
      <c r="R53" s="4"/>
    </row>
    <row r="54" spans="1:18" ht="15">
      <c r="A54" s="17" t="s">
        <v>437</v>
      </c>
      <c r="B54" s="33" t="s">
        <v>144</v>
      </c>
      <c r="C54" s="45"/>
      <c r="D54" s="153">
        <f>C54/12</f>
        <v>0</v>
      </c>
      <c r="E54" s="153">
        <f>C54/12</f>
        <v>0</v>
      </c>
      <c r="F54" s="153">
        <f>C54/12</f>
        <v>0</v>
      </c>
      <c r="G54" s="153">
        <f>C54/12</f>
        <v>0</v>
      </c>
      <c r="H54" s="153">
        <f>C54/12</f>
        <v>0</v>
      </c>
      <c r="I54" s="153">
        <f>C54/12</f>
        <v>0</v>
      </c>
      <c r="J54" s="153">
        <f>C54/12</f>
        <v>0</v>
      </c>
      <c r="K54" s="153">
        <f>C54/12</f>
        <v>0</v>
      </c>
      <c r="L54" s="153">
        <f>C54/12</f>
        <v>0</v>
      </c>
      <c r="M54" s="153">
        <f>C54/12</f>
        <v>0</v>
      </c>
      <c r="N54" s="153">
        <f>C54/12</f>
        <v>0</v>
      </c>
      <c r="O54" s="153">
        <f>C54/12</f>
        <v>0</v>
      </c>
      <c r="P54" s="153">
        <f>SUM(D54:O54)</f>
        <v>0</v>
      </c>
      <c r="Q54" s="4"/>
      <c r="R54" s="4"/>
    </row>
    <row r="55" spans="1:18" ht="15">
      <c r="A55" s="17" t="s">
        <v>438</v>
      </c>
      <c r="B55" s="33" t="s">
        <v>145</v>
      </c>
      <c r="C55" s="45">
        <v>895</v>
      </c>
      <c r="D55" s="153">
        <f>C55/12</f>
        <v>74.58333333333333</v>
      </c>
      <c r="E55" s="153">
        <f>C55/12</f>
        <v>74.58333333333333</v>
      </c>
      <c r="F55" s="153">
        <f>C55/12</f>
        <v>74.58333333333333</v>
      </c>
      <c r="G55" s="153">
        <f>C55/12</f>
        <v>74.58333333333333</v>
      </c>
      <c r="H55" s="153">
        <f>C55/12</f>
        <v>74.58333333333333</v>
      </c>
      <c r="I55" s="153">
        <f>C55/12</f>
        <v>74.58333333333333</v>
      </c>
      <c r="J55" s="153">
        <f>C55/12</f>
        <v>74.58333333333333</v>
      </c>
      <c r="K55" s="153">
        <f>C55/12</f>
        <v>74.58333333333333</v>
      </c>
      <c r="L55" s="153">
        <f>C55/12</f>
        <v>74.58333333333333</v>
      </c>
      <c r="M55" s="153">
        <f>C55/12</f>
        <v>74.58333333333333</v>
      </c>
      <c r="N55" s="153">
        <f>C55/12</f>
        <v>74.58333333333333</v>
      </c>
      <c r="O55" s="153">
        <f>C55/12</f>
        <v>74.58333333333333</v>
      </c>
      <c r="P55" s="153">
        <f>SUM(D55:O55)</f>
        <v>895.0000000000001</v>
      </c>
      <c r="Q55" s="4"/>
      <c r="R55" s="4"/>
    </row>
    <row r="56" spans="1:18" ht="15">
      <c r="A56" s="13" t="s">
        <v>439</v>
      </c>
      <c r="B56" s="33" t="s">
        <v>146</v>
      </c>
      <c r="C56" s="45"/>
      <c r="D56" s="153"/>
      <c r="E56" s="153"/>
      <c r="F56" s="153"/>
      <c r="G56" s="153"/>
      <c r="H56" s="153"/>
      <c r="I56" s="153"/>
      <c r="J56" s="153"/>
      <c r="K56" s="153"/>
      <c r="L56" s="153"/>
      <c r="M56" s="153"/>
      <c r="N56" s="153"/>
      <c r="O56" s="153"/>
      <c r="P56" s="153"/>
      <c r="Q56" s="4"/>
      <c r="R56" s="4"/>
    </row>
    <row r="57" spans="1:18" ht="15">
      <c r="A57" s="13" t="s">
        <v>440</v>
      </c>
      <c r="B57" s="33" t="s">
        <v>147</v>
      </c>
      <c r="C57" s="45"/>
      <c r="D57" s="153"/>
      <c r="E57" s="153"/>
      <c r="F57" s="153"/>
      <c r="G57" s="153"/>
      <c r="H57" s="153"/>
      <c r="I57" s="153"/>
      <c r="J57" s="153"/>
      <c r="K57" s="153"/>
      <c r="L57" s="153"/>
      <c r="M57" s="153"/>
      <c r="N57" s="153"/>
      <c r="O57" s="153"/>
      <c r="P57" s="153"/>
      <c r="Q57" s="4"/>
      <c r="R57" s="4"/>
    </row>
    <row r="58" spans="1:18" ht="15">
      <c r="A58" s="13" t="s">
        <v>441</v>
      </c>
      <c r="B58" s="33" t="s">
        <v>148</v>
      </c>
      <c r="C58" s="45">
        <v>555</v>
      </c>
      <c r="D58" s="153">
        <f>C58/12</f>
        <v>46.25</v>
      </c>
      <c r="E58" s="153">
        <f>C58/12</f>
        <v>46.25</v>
      </c>
      <c r="F58" s="153">
        <f>C58/12</f>
        <v>46.25</v>
      </c>
      <c r="G58" s="153">
        <f>C58/12</f>
        <v>46.25</v>
      </c>
      <c r="H58" s="153">
        <f>C58/12</f>
        <v>46.25</v>
      </c>
      <c r="I58" s="153">
        <f>C58/12</f>
        <v>46.25</v>
      </c>
      <c r="J58" s="153">
        <f>C58/12</f>
        <v>46.25</v>
      </c>
      <c r="K58" s="153">
        <f>C58/12</f>
        <v>46.25</v>
      </c>
      <c r="L58" s="153">
        <f>C58/12</f>
        <v>46.25</v>
      </c>
      <c r="M58" s="153">
        <f>C58/12</f>
        <v>46.25</v>
      </c>
      <c r="N58" s="153">
        <f>C58/12</f>
        <v>46.25</v>
      </c>
      <c r="O58" s="153">
        <f>C58/12</f>
        <v>46.25</v>
      </c>
      <c r="P58" s="153">
        <f>SUM(D58:O58)</f>
        <v>555</v>
      </c>
      <c r="Q58" s="4"/>
      <c r="R58" s="4"/>
    </row>
    <row r="59" spans="1:18" s="150" customFormat="1" ht="15">
      <c r="A59" s="54" t="s">
        <v>403</v>
      </c>
      <c r="B59" s="57" t="s">
        <v>149</v>
      </c>
      <c r="C59" s="120">
        <f>C55+C58</f>
        <v>1450</v>
      </c>
      <c r="D59" s="154">
        <f>SUM(D51:D58)</f>
        <v>120.83333333333333</v>
      </c>
      <c r="E59" s="154">
        <f aca="true" t="shared" si="8" ref="E59:P59">SUM(E51:E58)</f>
        <v>120.83333333333333</v>
      </c>
      <c r="F59" s="154">
        <f t="shared" si="8"/>
        <v>120.83333333333333</v>
      </c>
      <c r="G59" s="154">
        <f t="shared" si="8"/>
        <v>120.83333333333333</v>
      </c>
      <c r="H59" s="154">
        <f t="shared" si="8"/>
        <v>120.83333333333333</v>
      </c>
      <c r="I59" s="154">
        <f t="shared" si="8"/>
        <v>120.83333333333333</v>
      </c>
      <c r="J59" s="154">
        <f t="shared" si="8"/>
        <v>120.83333333333333</v>
      </c>
      <c r="K59" s="154">
        <f t="shared" si="8"/>
        <v>120.83333333333333</v>
      </c>
      <c r="L59" s="154">
        <f t="shared" si="8"/>
        <v>120.83333333333333</v>
      </c>
      <c r="M59" s="154">
        <f t="shared" si="8"/>
        <v>120.83333333333333</v>
      </c>
      <c r="N59" s="154">
        <f t="shared" si="8"/>
        <v>120.83333333333333</v>
      </c>
      <c r="O59" s="154">
        <f t="shared" si="8"/>
        <v>120.83333333333333</v>
      </c>
      <c r="P59" s="154">
        <f t="shared" si="8"/>
        <v>1450</v>
      </c>
      <c r="Q59" s="149"/>
      <c r="R59" s="149"/>
    </row>
    <row r="60" spans="1:18" ht="15">
      <c r="A60" s="12" t="s">
        <v>442</v>
      </c>
      <c r="B60" s="33" t="s">
        <v>150</v>
      </c>
      <c r="C60" s="120"/>
      <c r="D60" s="153"/>
      <c r="E60" s="153"/>
      <c r="F60" s="153"/>
      <c r="G60" s="153"/>
      <c r="H60" s="153"/>
      <c r="I60" s="153"/>
      <c r="J60" s="153"/>
      <c r="K60" s="153"/>
      <c r="L60" s="153"/>
      <c r="M60" s="153"/>
      <c r="N60" s="153"/>
      <c r="O60" s="153"/>
      <c r="P60" s="153"/>
      <c r="Q60" s="4"/>
      <c r="R60" s="4"/>
    </row>
    <row r="61" spans="1:18" ht="15">
      <c r="A61" s="12" t="s">
        <v>151</v>
      </c>
      <c r="B61" s="33" t="s">
        <v>152</v>
      </c>
      <c r="C61" s="45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4"/>
      <c r="R61" s="4"/>
    </row>
    <row r="62" spans="1:18" ht="15">
      <c r="A62" s="12" t="s">
        <v>153</v>
      </c>
      <c r="B62" s="33" t="s">
        <v>154</v>
      </c>
      <c r="C62" s="45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4"/>
      <c r="R62" s="4"/>
    </row>
    <row r="63" spans="1:18" ht="15">
      <c r="A63" s="12" t="s">
        <v>404</v>
      </c>
      <c r="B63" s="33" t="s">
        <v>155</v>
      </c>
      <c r="C63" s="45"/>
      <c r="D63" s="153"/>
      <c r="E63" s="153"/>
      <c r="F63" s="153"/>
      <c r="G63" s="153"/>
      <c r="H63" s="153"/>
      <c r="I63" s="153"/>
      <c r="J63" s="153"/>
      <c r="K63" s="153"/>
      <c r="L63" s="153"/>
      <c r="M63" s="153"/>
      <c r="N63" s="153"/>
      <c r="O63" s="153"/>
      <c r="P63" s="153"/>
      <c r="Q63" s="4"/>
      <c r="R63" s="4"/>
    </row>
    <row r="64" spans="1:18" ht="15">
      <c r="A64" s="12" t="s">
        <v>443</v>
      </c>
      <c r="B64" s="33" t="s">
        <v>156</v>
      </c>
      <c r="C64" s="45"/>
      <c r="D64" s="153"/>
      <c r="E64" s="153"/>
      <c r="F64" s="153"/>
      <c r="G64" s="153"/>
      <c r="H64" s="153"/>
      <c r="I64" s="153"/>
      <c r="J64" s="153"/>
      <c r="K64" s="153"/>
      <c r="L64" s="153"/>
      <c r="M64" s="153"/>
      <c r="N64" s="153"/>
      <c r="O64" s="153"/>
      <c r="P64" s="153"/>
      <c r="Q64" s="4"/>
      <c r="R64" s="4"/>
    </row>
    <row r="65" spans="1:18" ht="15">
      <c r="A65" s="12" t="s">
        <v>406</v>
      </c>
      <c r="B65" s="33" t="s">
        <v>157</v>
      </c>
      <c r="C65" s="45"/>
      <c r="D65" s="153"/>
      <c r="E65" s="153"/>
      <c r="F65" s="153"/>
      <c r="G65" s="153"/>
      <c r="H65" s="153"/>
      <c r="I65" s="153"/>
      <c r="J65" s="153"/>
      <c r="K65" s="153"/>
      <c r="L65" s="153"/>
      <c r="M65" s="153"/>
      <c r="N65" s="153"/>
      <c r="O65" s="153"/>
      <c r="P65" s="153"/>
      <c r="Q65" s="4"/>
      <c r="R65" s="4"/>
    </row>
    <row r="66" spans="1:18" ht="15">
      <c r="A66" s="12" t="s">
        <v>444</v>
      </c>
      <c r="B66" s="33" t="s">
        <v>158</v>
      </c>
      <c r="C66" s="45"/>
      <c r="D66" s="153"/>
      <c r="E66" s="153"/>
      <c r="F66" s="153"/>
      <c r="G66" s="153"/>
      <c r="H66" s="153"/>
      <c r="I66" s="153"/>
      <c r="J66" s="153"/>
      <c r="K66" s="153"/>
      <c r="L66" s="153"/>
      <c r="M66" s="153"/>
      <c r="N66" s="153"/>
      <c r="O66" s="153"/>
      <c r="P66" s="153"/>
      <c r="Q66" s="4"/>
      <c r="R66" s="4"/>
    </row>
    <row r="67" spans="1:18" ht="15">
      <c r="A67" s="12" t="s">
        <v>445</v>
      </c>
      <c r="B67" s="33" t="s">
        <v>159</v>
      </c>
      <c r="C67" s="45"/>
      <c r="D67" s="153"/>
      <c r="E67" s="153"/>
      <c r="F67" s="153"/>
      <c r="G67" s="153"/>
      <c r="H67" s="153"/>
      <c r="I67" s="153"/>
      <c r="J67" s="153"/>
      <c r="K67" s="153"/>
      <c r="L67" s="153"/>
      <c r="M67" s="153"/>
      <c r="N67" s="153"/>
      <c r="O67" s="153"/>
      <c r="P67" s="153"/>
      <c r="Q67" s="4"/>
      <c r="R67" s="4"/>
    </row>
    <row r="68" spans="1:18" ht="15">
      <c r="A68" s="12" t="s">
        <v>160</v>
      </c>
      <c r="B68" s="33" t="s">
        <v>161</v>
      </c>
      <c r="C68" s="45"/>
      <c r="D68" s="153"/>
      <c r="E68" s="153"/>
      <c r="F68" s="153"/>
      <c r="G68" s="153"/>
      <c r="H68" s="153"/>
      <c r="I68" s="153"/>
      <c r="J68" s="153"/>
      <c r="K68" s="153"/>
      <c r="L68" s="153"/>
      <c r="M68" s="153"/>
      <c r="N68" s="153"/>
      <c r="O68" s="153"/>
      <c r="P68" s="153"/>
      <c r="Q68" s="4"/>
      <c r="R68" s="4"/>
    </row>
    <row r="69" spans="1:18" ht="15">
      <c r="A69" s="21" t="s">
        <v>162</v>
      </c>
      <c r="B69" s="33" t="s">
        <v>163</v>
      </c>
      <c r="C69" s="45"/>
      <c r="D69" s="153"/>
      <c r="E69" s="153"/>
      <c r="F69" s="153"/>
      <c r="G69" s="153"/>
      <c r="H69" s="153"/>
      <c r="I69" s="153"/>
      <c r="J69" s="153"/>
      <c r="K69" s="153"/>
      <c r="L69" s="153"/>
      <c r="M69" s="153"/>
      <c r="N69" s="153"/>
      <c r="O69" s="153"/>
      <c r="P69" s="153"/>
      <c r="Q69" s="4"/>
      <c r="R69" s="4"/>
    </row>
    <row r="70" spans="1:18" ht="15">
      <c r="A70" s="12" t="s">
        <v>446</v>
      </c>
      <c r="B70" s="33" t="s">
        <v>164</v>
      </c>
      <c r="C70" s="45"/>
      <c r="D70" s="153"/>
      <c r="E70" s="153"/>
      <c r="F70" s="153"/>
      <c r="G70" s="153"/>
      <c r="H70" s="153"/>
      <c r="I70" s="153"/>
      <c r="J70" s="153"/>
      <c r="K70" s="153"/>
      <c r="L70" s="153"/>
      <c r="M70" s="153"/>
      <c r="N70" s="153"/>
      <c r="O70" s="153"/>
      <c r="P70" s="153"/>
      <c r="Q70" s="4"/>
      <c r="R70" s="4"/>
    </row>
    <row r="71" spans="1:18" ht="15">
      <c r="A71" s="21" t="s">
        <v>633</v>
      </c>
      <c r="B71" s="33" t="s">
        <v>165</v>
      </c>
      <c r="C71" s="45"/>
      <c r="D71" s="153"/>
      <c r="E71" s="153"/>
      <c r="F71" s="153"/>
      <c r="G71" s="153"/>
      <c r="H71" s="153"/>
      <c r="I71" s="153"/>
      <c r="J71" s="153"/>
      <c r="K71" s="153"/>
      <c r="L71" s="153"/>
      <c r="M71" s="153"/>
      <c r="N71" s="153"/>
      <c r="O71" s="153"/>
      <c r="P71" s="153"/>
      <c r="Q71" s="4"/>
      <c r="R71" s="4"/>
    </row>
    <row r="72" spans="1:18" ht="15">
      <c r="A72" s="21" t="s">
        <v>634</v>
      </c>
      <c r="B72" s="33" t="s">
        <v>165</v>
      </c>
      <c r="C72" s="45"/>
      <c r="D72" s="153"/>
      <c r="E72" s="153"/>
      <c r="F72" s="153"/>
      <c r="G72" s="153"/>
      <c r="H72" s="153"/>
      <c r="I72" s="153"/>
      <c r="J72" s="153"/>
      <c r="K72" s="153"/>
      <c r="L72" s="153"/>
      <c r="M72" s="153"/>
      <c r="N72" s="153"/>
      <c r="O72" s="153"/>
      <c r="P72" s="153"/>
      <c r="Q72" s="4"/>
      <c r="R72" s="4"/>
    </row>
    <row r="73" spans="1:18" s="150" customFormat="1" ht="15">
      <c r="A73" s="54" t="s">
        <v>409</v>
      </c>
      <c r="B73" s="57" t="s">
        <v>166</v>
      </c>
      <c r="C73" s="45"/>
      <c r="D73" s="154">
        <f>SUM(D60:D72)</f>
        <v>0</v>
      </c>
      <c r="E73" s="154">
        <f aca="true" t="shared" si="9" ref="E73:P73">SUM(E60:E72)</f>
        <v>0</v>
      </c>
      <c r="F73" s="154">
        <f t="shared" si="9"/>
        <v>0</v>
      </c>
      <c r="G73" s="154">
        <f t="shared" si="9"/>
        <v>0</v>
      </c>
      <c r="H73" s="154">
        <f t="shared" si="9"/>
        <v>0</v>
      </c>
      <c r="I73" s="154">
        <f t="shared" si="9"/>
        <v>0</v>
      </c>
      <c r="J73" s="154">
        <f t="shared" si="9"/>
        <v>0</v>
      </c>
      <c r="K73" s="154">
        <f t="shared" si="9"/>
        <v>0</v>
      </c>
      <c r="L73" s="154">
        <f t="shared" si="9"/>
        <v>0</v>
      </c>
      <c r="M73" s="154">
        <f t="shared" si="9"/>
        <v>0</v>
      </c>
      <c r="N73" s="154">
        <f t="shared" si="9"/>
        <v>0</v>
      </c>
      <c r="O73" s="154">
        <f t="shared" si="9"/>
        <v>0</v>
      </c>
      <c r="P73" s="154">
        <f t="shared" si="9"/>
        <v>0</v>
      </c>
      <c r="Q73" s="149"/>
      <c r="R73" s="149"/>
    </row>
    <row r="74" spans="1:18" ht="15.75">
      <c r="A74" s="66" t="s">
        <v>579</v>
      </c>
      <c r="B74" s="57"/>
      <c r="C74" s="120">
        <v>0</v>
      </c>
      <c r="D74" s="153"/>
      <c r="E74" s="153"/>
      <c r="F74" s="153"/>
      <c r="G74" s="153"/>
      <c r="H74" s="153"/>
      <c r="I74" s="153"/>
      <c r="J74" s="153"/>
      <c r="K74" s="153"/>
      <c r="L74" s="153"/>
      <c r="M74" s="153"/>
      <c r="N74" s="153"/>
      <c r="O74" s="153"/>
      <c r="P74" s="153"/>
      <c r="Q74" s="4"/>
      <c r="R74" s="4"/>
    </row>
    <row r="75" spans="1:18" ht="15">
      <c r="A75" s="37" t="s">
        <v>167</v>
      </c>
      <c r="B75" s="33" t="s">
        <v>168</v>
      </c>
      <c r="C75" s="45"/>
      <c r="D75" s="153"/>
      <c r="E75" s="153"/>
      <c r="F75" s="153"/>
      <c r="G75" s="153"/>
      <c r="H75" s="153"/>
      <c r="I75" s="153"/>
      <c r="J75" s="153"/>
      <c r="K75" s="153"/>
      <c r="L75" s="153"/>
      <c r="M75" s="153"/>
      <c r="N75" s="153"/>
      <c r="O75" s="153"/>
      <c r="P75" s="153"/>
      <c r="Q75" s="4"/>
      <c r="R75" s="4"/>
    </row>
    <row r="76" spans="1:18" ht="15">
      <c r="A76" s="37" t="s">
        <v>447</v>
      </c>
      <c r="B76" s="33" t="s">
        <v>169</v>
      </c>
      <c r="C76" s="45"/>
      <c r="D76" s="153"/>
      <c r="E76" s="153"/>
      <c r="F76" s="153"/>
      <c r="G76" s="153"/>
      <c r="H76" s="153"/>
      <c r="I76" s="153"/>
      <c r="J76" s="153"/>
      <c r="K76" s="153"/>
      <c r="L76" s="153"/>
      <c r="M76" s="153"/>
      <c r="N76" s="153"/>
      <c r="O76" s="153"/>
      <c r="P76" s="153"/>
      <c r="Q76" s="4"/>
      <c r="R76" s="4"/>
    </row>
    <row r="77" spans="1:18" ht="15">
      <c r="A77" s="37" t="s">
        <v>170</v>
      </c>
      <c r="B77" s="33" t="s">
        <v>171</v>
      </c>
      <c r="C77" s="45"/>
      <c r="D77" s="153"/>
      <c r="E77" s="153"/>
      <c r="F77" s="153"/>
      <c r="G77" s="153"/>
      <c r="H77" s="153"/>
      <c r="I77" s="153"/>
      <c r="J77" s="153"/>
      <c r="K77" s="153"/>
      <c r="L77" s="153"/>
      <c r="M77" s="153"/>
      <c r="N77" s="153"/>
      <c r="O77" s="153"/>
      <c r="P77" s="153"/>
      <c r="Q77" s="4"/>
      <c r="R77" s="4"/>
    </row>
    <row r="78" spans="1:18" ht="15">
      <c r="A78" s="37" t="s">
        <v>172</v>
      </c>
      <c r="B78" s="33" t="s">
        <v>173</v>
      </c>
      <c r="C78" s="45"/>
      <c r="D78" s="153"/>
      <c r="E78" s="153"/>
      <c r="F78" s="153"/>
      <c r="G78" s="153"/>
      <c r="H78" s="153"/>
      <c r="I78" s="153"/>
      <c r="J78" s="153"/>
      <c r="K78" s="153"/>
      <c r="L78" s="153"/>
      <c r="M78" s="153"/>
      <c r="N78" s="153"/>
      <c r="O78" s="153"/>
      <c r="P78" s="153"/>
      <c r="Q78" s="4"/>
      <c r="R78" s="4"/>
    </row>
    <row r="79" spans="1:18" ht="15">
      <c r="A79" s="6" t="s">
        <v>174</v>
      </c>
      <c r="B79" s="33" t="s">
        <v>175</v>
      </c>
      <c r="C79" s="45"/>
      <c r="D79" s="153"/>
      <c r="E79" s="153"/>
      <c r="F79" s="153"/>
      <c r="G79" s="153"/>
      <c r="H79" s="153"/>
      <c r="I79" s="153"/>
      <c r="J79" s="153"/>
      <c r="K79" s="153"/>
      <c r="L79" s="153"/>
      <c r="M79" s="153"/>
      <c r="N79" s="153"/>
      <c r="O79" s="153"/>
      <c r="P79" s="153"/>
      <c r="Q79" s="4"/>
      <c r="R79" s="4"/>
    </row>
    <row r="80" spans="1:18" ht="15">
      <c r="A80" s="6" t="s">
        <v>176</v>
      </c>
      <c r="B80" s="33" t="s">
        <v>177</v>
      </c>
      <c r="C80" s="45"/>
      <c r="D80" s="153"/>
      <c r="E80" s="153"/>
      <c r="F80" s="153"/>
      <c r="G80" s="153"/>
      <c r="H80" s="153"/>
      <c r="I80" s="153"/>
      <c r="J80" s="153"/>
      <c r="K80" s="153"/>
      <c r="L80" s="153"/>
      <c r="M80" s="153"/>
      <c r="N80" s="153"/>
      <c r="O80" s="153"/>
      <c r="P80" s="153"/>
      <c r="Q80" s="4"/>
      <c r="R80" s="4"/>
    </row>
    <row r="81" spans="1:18" ht="15">
      <c r="A81" s="6" t="s">
        <v>178</v>
      </c>
      <c r="B81" s="33" t="s">
        <v>179</v>
      </c>
      <c r="C81" s="45"/>
      <c r="D81" s="153"/>
      <c r="E81" s="153"/>
      <c r="F81" s="153"/>
      <c r="G81" s="153"/>
      <c r="H81" s="153"/>
      <c r="I81" s="153"/>
      <c r="J81" s="153"/>
      <c r="K81" s="153"/>
      <c r="L81" s="153"/>
      <c r="M81" s="153"/>
      <c r="N81" s="153"/>
      <c r="O81" s="153"/>
      <c r="P81" s="153"/>
      <c r="Q81" s="4"/>
      <c r="R81" s="4"/>
    </row>
    <row r="82" spans="1:18" s="150" customFormat="1" ht="15">
      <c r="A82" s="55" t="s">
        <v>411</v>
      </c>
      <c r="B82" s="57" t="s">
        <v>180</v>
      </c>
      <c r="C82" s="45"/>
      <c r="D82" s="154"/>
      <c r="E82" s="154"/>
      <c r="F82" s="154"/>
      <c r="G82" s="154"/>
      <c r="H82" s="154"/>
      <c r="I82" s="154"/>
      <c r="J82" s="154"/>
      <c r="K82" s="154"/>
      <c r="L82" s="154"/>
      <c r="M82" s="154"/>
      <c r="N82" s="154"/>
      <c r="O82" s="154"/>
      <c r="P82" s="154"/>
      <c r="Q82" s="149"/>
      <c r="R82" s="149"/>
    </row>
    <row r="83" spans="1:18" ht="15">
      <c r="A83" s="13" t="s">
        <v>181</v>
      </c>
      <c r="B83" s="33" t="s">
        <v>182</v>
      </c>
      <c r="C83" s="120">
        <v>0</v>
      </c>
      <c r="D83" s="153"/>
      <c r="E83" s="153"/>
      <c r="F83" s="153"/>
      <c r="G83" s="153"/>
      <c r="H83" s="153"/>
      <c r="I83" s="153"/>
      <c r="J83" s="153"/>
      <c r="K83" s="153"/>
      <c r="L83" s="153"/>
      <c r="M83" s="153"/>
      <c r="N83" s="153"/>
      <c r="O83" s="153"/>
      <c r="P83" s="153"/>
      <c r="Q83" s="4"/>
      <c r="R83" s="4"/>
    </row>
    <row r="84" spans="1:18" ht="15">
      <c r="A84" s="13" t="s">
        <v>183</v>
      </c>
      <c r="B84" s="33" t="s">
        <v>184</v>
      </c>
      <c r="C84" s="45"/>
      <c r="D84" s="153"/>
      <c r="E84" s="153"/>
      <c r="F84" s="153"/>
      <c r="G84" s="153"/>
      <c r="H84" s="153"/>
      <c r="I84" s="153"/>
      <c r="J84" s="153"/>
      <c r="K84" s="153"/>
      <c r="L84" s="153"/>
      <c r="M84" s="153"/>
      <c r="N84" s="153"/>
      <c r="O84" s="153"/>
      <c r="P84" s="153"/>
      <c r="Q84" s="4"/>
      <c r="R84" s="4"/>
    </row>
    <row r="85" spans="1:18" ht="15">
      <c r="A85" s="13" t="s">
        <v>185</v>
      </c>
      <c r="B85" s="33" t="s">
        <v>186</v>
      </c>
      <c r="C85" s="45"/>
      <c r="D85" s="153"/>
      <c r="E85" s="153"/>
      <c r="F85" s="153"/>
      <c r="G85" s="153"/>
      <c r="H85" s="153"/>
      <c r="I85" s="153"/>
      <c r="J85" s="153"/>
      <c r="K85" s="153"/>
      <c r="L85" s="153"/>
      <c r="M85" s="153"/>
      <c r="N85" s="153"/>
      <c r="O85" s="153"/>
      <c r="P85" s="153"/>
      <c r="Q85" s="4"/>
      <c r="R85" s="4"/>
    </row>
    <row r="86" spans="1:18" ht="15">
      <c r="A86" s="13" t="s">
        <v>187</v>
      </c>
      <c r="B86" s="33" t="s">
        <v>188</v>
      </c>
      <c r="C86" s="45"/>
      <c r="D86" s="153"/>
      <c r="E86" s="153"/>
      <c r="F86" s="153"/>
      <c r="G86" s="153"/>
      <c r="H86" s="153"/>
      <c r="I86" s="153"/>
      <c r="J86" s="153"/>
      <c r="K86" s="153"/>
      <c r="L86" s="153"/>
      <c r="M86" s="153"/>
      <c r="N86" s="153"/>
      <c r="O86" s="153"/>
      <c r="P86" s="153"/>
      <c r="Q86" s="4"/>
      <c r="R86" s="4"/>
    </row>
    <row r="87" spans="1:18" s="150" customFormat="1" ht="15">
      <c r="A87" s="54" t="s">
        <v>412</v>
      </c>
      <c r="B87" s="57" t="s">
        <v>189</v>
      </c>
      <c r="C87" s="45"/>
      <c r="D87" s="154"/>
      <c r="E87" s="154"/>
      <c r="F87" s="154"/>
      <c r="G87" s="154"/>
      <c r="H87" s="154"/>
      <c r="I87" s="154"/>
      <c r="J87" s="154"/>
      <c r="K87" s="154"/>
      <c r="L87" s="154"/>
      <c r="M87" s="154"/>
      <c r="N87" s="154"/>
      <c r="O87" s="154"/>
      <c r="P87" s="154"/>
      <c r="Q87" s="149"/>
      <c r="R87" s="149"/>
    </row>
    <row r="88" spans="1:18" ht="30">
      <c r="A88" s="13" t="s">
        <v>190</v>
      </c>
      <c r="B88" s="33" t="s">
        <v>191</v>
      </c>
      <c r="C88" s="120">
        <v>0</v>
      </c>
      <c r="D88" s="153"/>
      <c r="E88" s="153"/>
      <c r="F88" s="153"/>
      <c r="G88" s="153"/>
      <c r="H88" s="153"/>
      <c r="I88" s="153"/>
      <c r="J88" s="153"/>
      <c r="K88" s="153"/>
      <c r="L88" s="153"/>
      <c r="M88" s="153"/>
      <c r="N88" s="153"/>
      <c r="O88" s="153"/>
      <c r="P88" s="153"/>
      <c r="Q88" s="4"/>
      <c r="R88" s="4"/>
    </row>
    <row r="89" spans="1:18" ht="30">
      <c r="A89" s="13" t="s">
        <v>448</v>
      </c>
      <c r="B89" s="33" t="s">
        <v>192</v>
      </c>
      <c r="C89" s="45"/>
      <c r="D89" s="153"/>
      <c r="E89" s="153"/>
      <c r="F89" s="153"/>
      <c r="G89" s="153"/>
      <c r="H89" s="153"/>
      <c r="I89" s="153"/>
      <c r="J89" s="153"/>
      <c r="K89" s="153"/>
      <c r="L89" s="153"/>
      <c r="M89" s="153"/>
      <c r="N89" s="153"/>
      <c r="O89" s="153"/>
      <c r="P89" s="153"/>
      <c r="Q89" s="4"/>
      <c r="R89" s="4"/>
    </row>
    <row r="90" spans="1:18" ht="30">
      <c r="A90" s="13" t="s">
        <v>449</v>
      </c>
      <c r="B90" s="33" t="s">
        <v>193</v>
      </c>
      <c r="C90" s="45"/>
      <c r="D90" s="153"/>
      <c r="E90" s="153"/>
      <c r="F90" s="153"/>
      <c r="G90" s="153"/>
      <c r="H90" s="153"/>
      <c r="I90" s="153"/>
      <c r="J90" s="153"/>
      <c r="K90" s="153"/>
      <c r="L90" s="153"/>
      <c r="M90" s="153"/>
      <c r="N90" s="153"/>
      <c r="O90" s="153"/>
      <c r="P90" s="153"/>
      <c r="Q90" s="4"/>
      <c r="R90" s="4"/>
    </row>
    <row r="91" spans="1:18" ht="15">
      <c r="A91" s="13" t="s">
        <v>450</v>
      </c>
      <c r="B91" s="33" t="s">
        <v>194</v>
      </c>
      <c r="C91" s="45"/>
      <c r="D91" s="153"/>
      <c r="E91" s="153"/>
      <c r="F91" s="153"/>
      <c r="G91" s="153"/>
      <c r="H91" s="153"/>
      <c r="I91" s="153"/>
      <c r="J91" s="153"/>
      <c r="K91" s="153"/>
      <c r="L91" s="153"/>
      <c r="M91" s="153"/>
      <c r="N91" s="153"/>
      <c r="O91" s="153"/>
      <c r="P91" s="153"/>
      <c r="Q91" s="4"/>
      <c r="R91" s="4"/>
    </row>
    <row r="92" spans="1:18" ht="30">
      <c r="A92" s="13" t="s">
        <v>451</v>
      </c>
      <c r="B92" s="33" t="s">
        <v>195</v>
      </c>
      <c r="C92" s="45"/>
      <c r="D92" s="153"/>
      <c r="E92" s="153"/>
      <c r="F92" s="153"/>
      <c r="G92" s="153"/>
      <c r="H92" s="153"/>
      <c r="I92" s="153"/>
      <c r="J92" s="153"/>
      <c r="K92" s="153"/>
      <c r="L92" s="153"/>
      <c r="M92" s="153"/>
      <c r="N92" s="153"/>
      <c r="O92" s="153"/>
      <c r="P92" s="153"/>
      <c r="Q92" s="4"/>
      <c r="R92" s="4"/>
    </row>
    <row r="93" spans="1:18" ht="30">
      <c r="A93" s="13" t="s">
        <v>452</v>
      </c>
      <c r="B93" s="33" t="s">
        <v>196</v>
      </c>
      <c r="C93" s="45"/>
      <c r="D93" s="153"/>
      <c r="E93" s="153"/>
      <c r="F93" s="153"/>
      <c r="G93" s="153"/>
      <c r="H93" s="153"/>
      <c r="I93" s="153"/>
      <c r="J93" s="153"/>
      <c r="K93" s="153"/>
      <c r="L93" s="153"/>
      <c r="M93" s="153"/>
      <c r="N93" s="153"/>
      <c r="O93" s="153"/>
      <c r="P93" s="153"/>
      <c r="Q93" s="4"/>
      <c r="R93" s="4"/>
    </row>
    <row r="94" spans="1:18" ht="15">
      <c r="A94" s="13" t="s">
        <v>197</v>
      </c>
      <c r="B94" s="33" t="s">
        <v>198</v>
      </c>
      <c r="C94" s="45"/>
      <c r="D94" s="153"/>
      <c r="E94" s="153"/>
      <c r="F94" s="153"/>
      <c r="G94" s="153"/>
      <c r="H94" s="153"/>
      <c r="I94" s="153"/>
      <c r="J94" s="153"/>
      <c r="K94" s="153"/>
      <c r="L94" s="153"/>
      <c r="M94" s="153"/>
      <c r="N94" s="153"/>
      <c r="O94" s="153"/>
      <c r="P94" s="153"/>
      <c r="Q94" s="4"/>
      <c r="R94" s="4"/>
    </row>
    <row r="95" spans="1:18" ht="15">
      <c r="A95" s="13" t="s">
        <v>453</v>
      </c>
      <c r="B95" s="33" t="s">
        <v>199</v>
      </c>
      <c r="C95" s="45"/>
      <c r="D95" s="153"/>
      <c r="E95" s="153"/>
      <c r="F95" s="153"/>
      <c r="G95" s="153"/>
      <c r="H95" s="153"/>
      <c r="I95" s="153"/>
      <c r="J95" s="153"/>
      <c r="K95" s="153"/>
      <c r="L95" s="153"/>
      <c r="M95" s="153"/>
      <c r="N95" s="153"/>
      <c r="O95" s="153"/>
      <c r="P95" s="153"/>
      <c r="Q95" s="4"/>
      <c r="R95" s="4"/>
    </row>
    <row r="96" spans="1:18" s="150" customFormat="1" ht="15">
      <c r="A96" s="54" t="s">
        <v>413</v>
      </c>
      <c r="B96" s="57" t="s">
        <v>200</v>
      </c>
      <c r="C96" s="45"/>
      <c r="D96" s="154"/>
      <c r="E96" s="154"/>
      <c r="F96" s="154"/>
      <c r="G96" s="154"/>
      <c r="H96" s="154"/>
      <c r="I96" s="154"/>
      <c r="J96" s="154"/>
      <c r="K96" s="154"/>
      <c r="L96" s="154"/>
      <c r="M96" s="154"/>
      <c r="N96" s="154"/>
      <c r="O96" s="154"/>
      <c r="P96" s="154"/>
      <c r="Q96" s="149"/>
      <c r="R96" s="149"/>
    </row>
    <row r="97" spans="1:18" s="150" customFormat="1" ht="15.75">
      <c r="A97" s="66" t="s">
        <v>578</v>
      </c>
      <c r="B97" s="57"/>
      <c r="C97" s="120">
        <v>0</v>
      </c>
      <c r="D97" s="154"/>
      <c r="E97" s="154"/>
      <c r="F97" s="154"/>
      <c r="G97" s="154"/>
      <c r="H97" s="154"/>
      <c r="I97" s="154"/>
      <c r="J97" s="154"/>
      <c r="K97" s="154"/>
      <c r="L97" s="154"/>
      <c r="M97" s="154"/>
      <c r="N97" s="154"/>
      <c r="O97" s="154"/>
      <c r="P97" s="154"/>
      <c r="Q97" s="149"/>
      <c r="R97" s="149"/>
    </row>
    <row r="98" spans="1:18" s="150" customFormat="1" ht="15.75">
      <c r="A98" s="38" t="s">
        <v>461</v>
      </c>
      <c r="B98" s="39" t="s">
        <v>201</v>
      </c>
      <c r="C98" s="45"/>
      <c r="D98" s="154">
        <f aca="true" t="shared" si="10" ref="D98:P98">D24+D25+D50+D59+D73+D82+D87+D96</f>
        <v>8454.083333333332</v>
      </c>
      <c r="E98" s="154">
        <f t="shared" si="10"/>
        <v>8454.083333333332</v>
      </c>
      <c r="F98" s="154">
        <f t="shared" si="10"/>
        <v>8454.083333333332</v>
      </c>
      <c r="G98" s="154">
        <f t="shared" si="10"/>
        <v>8454.083333333332</v>
      </c>
      <c r="H98" s="154">
        <f t="shared" si="10"/>
        <v>8454.083333333332</v>
      </c>
      <c r="I98" s="154">
        <f t="shared" si="10"/>
        <v>8454.083333333332</v>
      </c>
      <c r="J98" s="154">
        <f t="shared" si="10"/>
        <v>9449.083333333332</v>
      </c>
      <c r="K98" s="154">
        <f t="shared" si="10"/>
        <v>8454.083333333332</v>
      </c>
      <c r="L98" s="154">
        <f t="shared" si="10"/>
        <v>9227.083333333332</v>
      </c>
      <c r="M98" s="154">
        <f t="shared" si="10"/>
        <v>9449.083333333332</v>
      </c>
      <c r="N98" s="154">
        <f t="shared" si="10"/>
        <v>8454.083333333332</v>
      </c>
      <c r="O98" s="154">
        <f t="shared" si="10"/>
        <v>8454.083333333332</v>
      </c>
      <c r="P98" s="154">
        <f t="shared" si="10"/>
        <v>104212.00000000001</v>
      </c>
      <c r="Q98" s="149"/>
      <c r="R98" s="149"/>
    </row>
    <row r="99" spans="1:18" ht="15">
      <c r="A99" s="13" t="s">
        <v>454</v>
      </c>
      <c r="B99" s="5" t="s">
        <v>202</v>
      </c>
      <c r="C99" s="120">
        <f>C24+C25+C51+C60+C74+C83+C88+C97</f>
        <v>71203</v>
      </c>
      <c r="D99" s="153"/>
      <c r="E99" s="153"/>
      <c r="F99" s="153"/>
      <c r="G99" s="153"/>
      <c r="H99" s="153"/>
      <c r="I99" s="153"/>
      <c r="J99" s="153"/>
      <c r="K99" s="153"/>
      <c r="L99" s="153"/>
      <c r="M99" s="153"/>
      <c r="N99" s="153"/>
      <c r="O99" s="153"/>
      <c r="P99" s="153"/>
      <c r="Q99" s="4"/>
      <c r="R99" s="4"/>
    </row>
    <row r="100" spans="1:18" ht="15">
      <c r="A100" s="13" t="s">
        <v>205</v>
      </c>
      <c r="B100" s="5" t="s">
        <v>206</v>
      </c>
      <c r="C100" s="13"/>
      <c r="D100" s="153"/>
      <c r="E100" s="153"/>
      <c r="F100" s="153"/>
      <c r="G100" s="153"/>
      <c r="H100" s="153"/>
      <c r="I100" s="153"/>
      <c r="J100" s="153"/>
      <c r="K100" s="153"/>
      <c r="L100" s="153"/>
      <c r="M100" s="153"/>
      <c r="N100" s="153"/>
      <c r="O100" s="153"/>
      <c r="P100" s="153"/>
      <c r="Q100" s="4"/>
      <c r="R100" s="4"/>
    </row>
    <row r="101" spans="1:18" ht="15">
      <c r="A101" s="13" t="s">
        <v>455</v>
      </c>
      <c r="B101" s="5" t="s">
        <v>207</v>
      </c>
      <c r="C101" s="13"/>
      <c r="D101" s="153"/>
      <c r="E101" s="153"/>
      <c r="F101" s="153"/>
      <c r="G101" s="153"/>
      <c r="H101" s="153"/>
      <c r="I101" s="153"/>
      <c r="J101" s="153"/>
      <c r="K101" s="153"/>
      <c r="L101" s="153"/>
      <c r="M101" s="153"/>
      <c r="N101" s="153"/>
      <c r="O101" s="153"/>
      <c r="P101" s="153"/>
      <c r="Q101" s="4"/>
      <c r="R101" s="4"/>
    </row>
    <row r="102" spans="1:18" s="150" customFormat="1" ht="15">
      <c r="A102" s="15" t="s">
        <v>418</v>
      </c>
      <c r="B102" s="7" t="s">
        <v>209</v>
      </c>
      <c r="C102" s="13"/>
      <c r="D102" s="154"/>
      <c r="E102" s="154"/>
      <c r="F102" s="154"/>
      <c r="G102" s="154"/>
      <c r="H102" s="154"/>
      <c r="I102" s="154"/>
      <c r="J102" s="154"/>
      <c r="K102" s="154"/>
      <c r="L102" s="154"/>
      <c r="M102" s="154"/>
      <c r="N102" s="154"/>
      <c r="O102" s="154"/>
      <c r="P102" s="154"/>
      <c r="Q102" s="149"/>
      <c r="R102" s="149"/>
    </row>
    <row r="103" spans="1:18" ht="15">
      <c r="A103" s="40" t="s">
        <v>456</v>
      </c>
      <c r="B103" s="5" t="s">
        <v>210</v>
      </c>
      <c r="C103" s="121">
        <v>0</v>
      </c>
      <c r="D103" s="153"/>
      <c r="E103" s="153"/>
      <c r="F103" s="153"/>
      <c r="G103" s="153"/>
      <c r="H103" s="153"/>
      <c r="I103" s="153"/>
      <c r="J103" s="153"/>
      <c r="K103" s="153"/>
      <c r="L103" s="153"/>
      <c r="M103" s="153"/>
      <c r="N103" s="153"/>
      <c r="O103" s="153"/>
      <c r="P103" s="153"/>
      <c r="Q103" s="4"/>
      <c r="R103" s="4"/>
    </row>
    <row r="104" spans="1:18" ht="15">
      <c r="A104" s="40" t="s">
        <v>424</v>
      </c>
      <c r="B104" s="5" t="s">
        <v>213</v>
      </c>
      <c r="C104" s="122"/>
      <c r="D104" s="153"/>
      <c r="E104" s="153"/>
      <c r="F104" s="153"/>
      <c r="G104" s="153"/>
      <c r="H104" s="153"/>
      <c r="I104" s="153"/>
      <c r="J104" s="153"/>
      <c r="K104" s="153"/>
      <c r="L104" s="153"/>
      <c r="M104" s="153"/>
      <c r="N104" s="153"/>
      <c r="O104" s="153"/>
      <c r="P104" s="153"/>
      <c r="Q104" s="4"/>
      <c r="R104" s="4"/>
    </row>
    <row r="105" spans="1:18" ht="15">
      <c r="A105" s="13" t="s">
        <v>214</v>
      </c>
      <c r="B105" s="5" t="s">
        <v>215</v>
      </c>
      <c r="C105" s="122"/>
      <c r="D105" s="153"/>
      <c r="E105" s="153"/>
      <c r="F105" s="153"/>
      <c r="G105" s="153"/>
      <c r="H105" s="153"/>
      <c r="I105" s="153"/>
      <c r="J105" s="153"/>
      <c r="K105" s="153"/>
      <c r="L105" s="153"/>
      <c r="M105" s="153"/>
      <c r="N105" s="153"/>
      <c r="O105" s="153"/>
      <c r="P105" s="153"/>
      <c r="Q105" s="4"/>
      <c r="R105" s="4"/>
    </row>
    <row r="106" spans="1:18" ht="15">
      <c r="A106" s="13" t="s">
        <v>457</v>
      </c>
      <c r="B106" s="5" t="s">
        <v>216</v>
      </c>
      <c r="C106" s="123"/>
      <c r="D106" s="153"/>
      <c r="E106" s="153"/>
      <c r="F106" s="153"/>
      <c r="G106" s="153"/>
      <c r="H106" s="153"/>
      <c r="I106" s="153"/>
      <c r="J106" s="153"/>
      <c r="K106" s="153"/>
      <c r="L106" s="153"/>
      <c r="M106" s="153"/>
      <c r="N106" s="153"/>
      <c r="O106" s="153"/>
      <c r="P106" s="153"/>
      <c r="Q106" s="4"/>
      <c r="R106" s="4"/>
    </row>
    <row r="107" spans="1:18" s="150" customFormat="1" ht="15">
      <c r="A107" s="14" t="s">
        <v>421</v>
      </c>
      <c r="B107" s="7" t="s">
        <v>217</v>
      </c>
      <c r="C107" s="123"/>
      <c r="D107" s="154"/>
      <c r="E107" s="154"/>
      <c r="F107" s="154"/>
      <c r="G107" s="154"/>
      <c r="H107" s="154"/>
      <c r="I107" s="154"/>
      <c r="J107" s="154"/>
      <c r="K107" s="154"/>
      <c r="L107" s="154"/>
      <c r="M107" s="154"/>
      <c r="N107" s="154"/>
      <c r="O107" s="154"/>
      <c r="P107" s="154"/>
      <c r="Q107" s="149"/>
      <c r="R107" s="149"/>
    </row>
    <row r="108" spans="1:18" ht="15">
      <c r="A108" s="40" t="s">
        <v>218</v>
      </c>
      <c r="B108" s="5" t="s">
        <v>219</v>
      </c>
      <c r="C108" s="124">
        <v>0</v>
      </c>
      <c r="D108" s="153"/>
      <c r="E108" s="153"/>
      <c r="F108" s="153"/>
      <c r="G108" s="153"/>
      <c r="H108" s="153"/>
      <c r="I108" s="153"/>
      <c r="J108" s="153"/>
      <c r="K108" s="153"/>
      <c r="L108" s="153"/>
      <c r="M108" s="153"/>
      <c r="N108" s="153"/>
      <c r="O108" s="153"/>
      <c r="P108" s="153"/>
      <c r="Q108" s="4"/>
      <c r="R108" s="4"/>
    </row>
    <row r="109" spans="1:18" ht="15">
      <c r="A109" s="40" t="s">
        <v>220</v>
      </c>
      <c r="B109" s="5" t="s">
        <v>221</v>
      </c>
      <c r="C109" s="122"/>
      <c r="D109" s="153"/>
      <c r="E109" s="153"/>
      <c r="F109" s="153"/>
      <c r="G109" s="153"/>
      <c r="H109" s="153"/>
      <c r="I109" s="153"/>
      <c r="J109" s="153"/>
      <c r="K109" s="153"/>
      <c r="L109" s="153"/>
      <c r="M109" s="153"/>
      <c r="N109" s="153"/>
      <c r="O109" s="153"/>
      <c r="P109" s="153"/>
      <c r="Q109" s="4"/>
      <c r="R109" s="4"/>
    </row>
    <row r="110" spans="1:18" s="150" customFormat="1" ht="15">
      <c r="A110" s="14" t="s">
        <v>222</v>
      </c>
      <c r="B110" s="7" t="s">
        <v>223</v>
      </c>
      <c r="C110" s="122"/>
      <c r="D110" s="154"/>
      <c r="E110" s="154"/>
      <c r="F110" s="154"/>
      <c r="G110" s="154"/>
      <c r="H110" s="154"/>
      <c r="I110" s="154"/>
      <c r="J110" s="154"/>
      <c r="K110" s="154"/>
      <c r="L110" s="154"/>
      <c r="M110" s="154"/>
      <c r="N110" s="154"/>
      <c r="O110" s="154"/>
      <c r="P110" s="154"/>
      <c r="Q110" s="149"/>
      <c r="R110" s="149"/>
    </row>
    <row r="111" spans="1:18" ht="15">
      <c r="A111" s="40" t="s">
        <v>224</v>
      </c>
      <c r="B111" s="5" t="s">
        <v>225</v>
      </c>
      <c r="C111" s="124">
        <v>0</v>
      </c>
      <c r="D111" s="153"/>
      <c r="E111" s="153"/>
      <c r="F111" s="153"/>
      <c r="G111" s="153"/>
      <c r="H111" s="153"/>
      <c r="I111" s="153"/>
      <c r="J111" s="153"/>
      <c r="K111" s="153"/>
      <c r="L111" s="153"/>
      <c r="M111" s="153"/>
      <c r="N111" s="153"/>
      <c r="O111" s="153"/>
      <c r="P111" s="153"/>
      <c r="Q111" s="4"/>
      <c r="R111" s="4"/>
    </row>
    <row r="112" spans="1:18" ht="15">
      <c r="A112" s="40" t="s">
        <v>226</v>
      </c>
      <c r="B112" s="5" t="s">
        <v>227</v>
      </c>
      <c r="C112" s="122"/>
      <c r="D112" s="153"/>
      <c r="E112" s="153"/>
      <c r="F112" s="153"/>
      <c r="G112" s="153"/>
      <c r="H112" s="153"/>
      <c r="I112" s="153"/>
      <c r="J112" s="153"/>
      <c r="K112" s="153"/>
      <c r="L112" s="153"/>
      <c r="M112" s="153"/>
      <c r="N112" s="153"/>
      <c r="O112" s="153"/>
      <c r="P112" s="153"/>
      <c r="Q112" s="4"/>
      <c r="R112" s="4"/>
    </row>
    <row r="113" spans="1:18" ht="15">
      <c r="A113" s="40" t="s">
        <v>228</v>
      </c>
      <c r="B113" s="5" t="s">
        <v>229</v>
      </c>
      <c r="C113" s="122"/>
      <c r="D113" s="153"/>
      <c r="E113" s="153"/>
      <c r="F113" s="153"/>
      <c r="G113" s="153"/>
      <c r="H113" s="153"/>
      <c r="I113" s="153"/>
      <c r="J113" s="153"/>
      <c r="K113" s="153"/>
      <c r="L113" s="153"/>
      <c r="M113" s="153"/>
      <c r="N113" s="153"/>
      <c r="O113" s="153"/>
      <c r="P113" s="153"/>
      <c r="Q113" s="4"/>
      <c r="R113" s="4"/>
    </row>
    <row r="114" spans="1:18" s="150" customFormat="1" ht="15">
      <c r="A114" s="41" t="s">
        <v>422</v>
      </c>
      <c r="B114" s="42" t="s">
        <v>230</v>
      </c>
      <c r="C114" s="122"/>
      <c r="D114" s="154"/>
      <c r="E114" s="154"/>
      <c r="F114" s="154"/>
      <c r="G114" s="154"/>
      <c r="H114" s="154"/>
      <c r="I114" s="154"/>
      <c r="J114" s="154"/>
      <c r="K114" s="154"/>
      <c r="L114" s="154"/>
      <c r="M114" s="154"/>
      <c r="N114" s="154"/>
      <c r="O114" s="154"/>
      <c r="P114" s="154"/>
      <c r="Q114" s="149"/>
      <c r="R114" s="149"/>
    </row>
    <row r="115" spans="1:18" ht="15">
      <c r="A115" s="40" t="s">
        <v>231</v>
      </c>
      <c r="B115" s="5" t="s">
        <v>232</v>
      </c>
      <c r="C115" s="124">
        <v>0</v>
      </c>
      <c r="D115" s="153"/>
      <c r="E115" s="153"/>
      <c r="F115" s="153"/>
      <c r="G115" s="153"/>
      <c r="H115" s="153"/>
      <c r="I115" s="153"/>
      <c r="J115" s="153"/>
      <c r="K115" s="153"/>
      <c r="L115" s="153"/>
      <c r="M115" s="153"/>
      <c r="N115" s="153"/>
      <c r="O115" s="153"/>
      <c r="P115" s="153"/>
      <c r="Q115" s="4"/>
      <c r="R115" s="4"/>
    </row>
    <row r="116" spans="1:18" ht="15">
      <c r="A116" s="13" t="s">
        <v>233</v>
      </c>
      <c r="B116" s="5" t="s">
        <v>234</v>
      </c>
      <c r="C116" s="122"/>
      <c r="D116" s="153"/>
      <c r="E116" s="153"/>
      <c r="F116" s="153"/>
      <c r="G116" s="153"/>
      <c r="H116" s="153"/>
      <c r="I116" s="153"/>
      <c r="J116" s="153"/>
      <c r="K116" s="153"/>
      <c r="L116" s="153"/>
      <c r="M116" s="153"/>
      <c r="N116" s="153"/>
      <c r="O116" s="153"/>
      <c r="P116" s="153"/>
      <c r="Q116" s="4"/>
      <c r="R116" s="4"/>
    </row>
    <row r="117" spans="1:18" ht="15">
      <c r="A117" s="40" t="s">
        <v>458</v>
      </c>
      <c r="B117" s="5" t="s">
        <v>235</v>
      </c>
      <c r="C117" s="123"/>
      <c r="D117" s="153"/>
      <c r="E117" s="153"/>
      <c r="F117" s="153"/>
      <c r="G117" s="153"/>
      <c r="H117" s="153"/>
      <c r="I117" s="153"/>
      <c r="J117" s="153"/>
      <c r="K117" s="153"/>
      <c r="L117" s="153"/>
      <c r="M117" s="153"/>
      <c r="N117" s="153"/>
      <c r="O117" s="153"/>
      <c r="P117" s="153"/>
      <c r="Q117" s="4"/>
      <c r="R117" s="4"/>
    </row>
    <row r="118" spans="1:18" ht="15">
      <c r="A118" s="40" t="s">
        <v>427</v>
      </c>
      <c r="B118" s="5" t="s">
        <v>236</v>
      </c>
      <c r="C118" s="122"/>
      <c r="D118" s="153"/>
      <c r="E118" s="153"/>
      <c r="F118" s="153"/>
      <c r="G118" s="153"/>
      <c r="H118" s="153"/>
      <c r="I118" s="153"/>
      <c r="J118" s="153"/>
      <c r="K118" s="153"/>
      <c r="L118" s="153"/>
      <c r="M118" s="153"/>
      <c r="N118" s="153"/>
      <c r="O118" s="153"/>
      <c r="P118" s="153"/>
      <c r="Q118" s="4"/>
      <c r="R118" s="4"/>
    </row>
    <row r="119" spans="1:18" s="150" customFormat="1" ht="15">
      <c r="A119" s="41" t="s">
        <v>428</v>
      </c>
      <c r="B119" s="42" t="s">
        <v>240</v>
      </c>
      <c r="C119" s="122"/>
      <c r="D119" s="154"/>
      <c r="E119" s="154"/>
      <c r="F119" s="154"/>
      <c r="G119" s="154"/>
      <c r="H119" s="154"/>
      <c r="I119" s="154"/>
      <c r="J119" s="154"/>
      <c r="K119" s="154"/>
      <c r="L119" s="154"/>
      <c r="M119" s="154"/>
      <c r="N119" s="154"/>
      <c r="O119" s="154"/>
      <c r="P119" s="154"/>
      <c r="Q119" s="149"/>
      <c r="R119" s="149"/>
    </row>
    <row r="120" spans="1:18" ht="15">
      <c r="A120" s="13" t="s">
        <v>241</v>
      </c>
      <c r="B120" s="5" t="s">
        <v>242</v>
      </c>
      <c r="C120" s="124">
        <v>0</v>
      </c>
      <c r="D120" s="153"/>
      <c r="E120" s="153"/>
      <c r="F120" s="153"/>
      <c r="G120" s="153"/>
      <c r="H120" s="153"/>
      <c r="I120" s="153"/>
      <c r="J120" s="153"/>
      <c r="K120" s="153"/>
      <c r="L120" s="153"/>
      <c r="M120" s="153"/>
      <c r="N120" s="153"/>
      <c r="O120" s="153"/>
      <c r="P120" s="153"/>
      <c r="Q120" s="4"/>
      <c r="R120" s="4"/>
    </row>
    <row r="121" spans="1:18" s="150" customFormat="1" ht="15.75">
      <c r="A121" s="43" t="s">
        <v>462</v>
      </c>
      <c r="B121" s="44" t="s">
        <v>243</v>
      </c>
      <c r="C121" s="123"/>
      <c r="D121" s="154"/>
      <c r="E121" s="154"/>
      <c r="F121" s="154"/>
      <c r="G121" s="154"/>
      <c r="H121" s="154"/>
      <c r="I121" s="154"/>
      <c r="J121" s="154"/>
      <c r="K121" s="154"/>
      <c r="L121" s="154"/>
      <c r="M121" s="154"/>
      <c r="N121" s="154"/>
      <c r="O121" s="154"/>
      <c r="P121" s="154"/>
      <c r="Q121" s="149"/>
      <c r="R121" s="149"/>
    </row>
    <row r="122" spans="1:18" s="150" customFormat="1" ht="15.75">
      <c r="A122" s="131" t="s">
        <v>499</v>
      </c>
      <c r="B122" s="131"/>
      <c r="C122" s="124">
        <f>C103+C108+C111+C115+C120</f>
        <v>0</v>
      </c>
      <c r="D122" s="154">
        <f>D98+D121</f>
        <v>8454.083333333332</v>
      </c>
      <c r="E122" s="154">
        <f aca="true" t="shared" si="11" ref="E122:P122">E98+E121</f>
        <v>8454.083333333332</v>
      </c>
      <c r="F122" s="154">
        <f t="shared" si="11"/>
        <v>8454.083333333332</v>
      </c>
      <c r="G122" s="154">
        <f t="shared" si="11"/>
        <v>8454.083333333332</v>
      </c>
      <c r="H122" s="154">
        <f t="shared" si="11"/>
        <v>8454.083333333332</v>
      </c>
      <c r="I122" s="154">
        <f t="shared" si="11"/>
        <v>8454.083333333332</v>
      </c>
      <c r="J122" s="154">
        <f t="shared" si="11"/>
        <v>9449.083333333332</v>
      </c>
      <c r="K122" s="154">
        <f t="shared" si="11"/>
        <v>8454.083333333332</v>
      </c>
      <c r="L122" s="154">
        <f t="shared" si="11"/>
        <v>9227.083333333332</v>
      </c>
      <c r="M122" s="154">
        <f t="shared" si="11"/>
        <v>9449.083333333332</v>
      </c>
      <c r="N122" s="154">
        <f t="shared" si="11"/>
        <v>8454.083333333332</v>
      </c>
      <c r="O122" s="154">
        <f t="shared" si="11"/>
        <v>8454.083333333332</v>
      </c>
      <c r="P122" s="154">
        <f t="shared" si="11"/>
        <v>104212.00000000001</v>
      </c>
      <c r="Q122" s="149"/>
      <c r="R122" s="149"/>
    </row>
    <row r="123" spans="1:18" ht="25.5">
      <c r="A123" s="2" t="s">
        <v>64</v>
      </c>
      <c r="B123" s="3" t="s">
        <v>492</v>
      </c>
      <c r="C123" s="120">
        <f>C99+C122</f>
        <v>71203</v>
      </c>
      <c r="D123" s="153"/>
      <c r="E123" s="153"/>
      <c r="F123" s="153"/>
      <c r="G123" s="153"/>
      <c r="H123" s="153"/>
      <c r="I123" s="153"/>
      <c r="J123" s="153"/>
      <c r="K123" s="153"/>
      <c r="L123" s="153"/>
      <c r="M123" s="153"/>
      <c r="N123" s="153"/>
      <c r="O123" s="153"/>
      <c r="P123" s="153"/>
      <c r="Q123" s="4"/>
      <c r="R123" s="4"/>
    </row>
    <row r="124" spans="1:18" ht="15">
      <c r="A124" s="34" t="s">
        <v>244</v>
      </c>
      <c r="B124" s="6" t="s">
        <v>245</v>
      </c>
      <c r="C124" s="6"/>
      <c r="D124" s="153"/>
      <c r="E124" s="153"/>
      <c r="F124" s="153"/>
      <c r="G124" s="153"/>
      <c r="H124" s="153"/>
      <c r="I124" s="153"/>
      <c r="J124" s="153"/>
      <c r="K124" s="153"/>
      <c r="L124" s="153"/>
      <c r="M124" s="153"/>
      <c r="N124" s="153"/>
      <c r="O124" s="153"/>
      <c r="P124" s="153"/>
      <c r="Q124" s="4"/>
      <c r="R124" s="4"/>
    </row>
    <row r="125" spans="1:18" ht="15">
      <c r="A125" s="5" t="s">
        <v>246</v>
      </c>
      <c r="B125" s="6" t="s">
        <v>247</v>
      </c>
      <c r="C125" s="6"/>
      <c r="D125" s="153"/>
      <c r="E125" s="153"/>
      <c r="F125" s="153"/>
      <c r="G125" s="153"/>
      <c r="H125" s="153"/>
      <c r="I125" s="153"/>
      <c r="J125" s="153"/>
      <c r="K125" s="153"/>
      <c r="L125" s="153"/>
      <c r="M125" s="153"/>
      <c r="N125" s="153"/>
      <c r="O125" s="153"/>
      <c r="P125" s="153"/>
      <c r="Q125" s="4"/>
      <c r="R125" s="4"/>
    </row>
    <row r="126" spans="1:18" ht="15">
      <c r="A126" s="5" t="s">
        <v>248</v>
      </c>
      <c r="B126" s="6" t="s">
        <v>249</v>
      </c>
      <c r="C126" s="6"/>
      <c r="D126" s="153"/>
      <c r="E126" s="153"/>
      <c r="F126" s="153"/>
      <c r="G126" s="153"/>
      <c r="H126" s="153"/>
      <c r="I126" s="153"/>
      <c r="J126" s="153"/>
      <c r="K126" s="153"/>
      <c r="L126" s="153"/>
      <c r="M126" s="153"/>
      <c r="N126" s="153"/>
      <c r="O126" s="153"/>
      <c r="P126" s="153"/>
      <c r="Q126" s="4"/>
      <c r="R126" s="4"/>
    </row>
    <row r="127" spans="1:18" ht="15">
      <c r="A127" s="5" t="s">
        <v>250</v>
      </c>
      <c r="B127" s="6" t="s">
        <v>251</v>
      </c>
      <c r="C127" s="6"/>
      <c r="D127" s="153"/>
      <c r="E127" s="153"/>
      <c r="F127" s="153"/>
      <c r="G127" s="153"/>
      <c r="H127" s="153"/>
      <c r="I127" s="153"/>
      <c r="J127" s="153"/>
      <c r="K127" s="153"/>
      <c r="L127" s="153"/>
      <c r="M127" s="153"/>
      <c r="N127" s="153"/>
      <c r="O127" s="153"/>
      <c r="P127" s="153"/>
      <c r="Q127" s="4"/>
      <c r="R127" s="4"/>
    </row>
    <row r="128" spans="1:18" ht="15">
      <c r="A128" s="5" t="s">
        <v>252</v>
      </c>
      <c r="B128" s="6" t="s">
        <v>253</v>
      </c>
      <c r="C128" s="6"/>
      <c r="D128" s="153"/>
      <c r="E128" s="153"/>
      <c r="F128" s="153"/>
      <c r="G128" s="153"/>
      <c r="H128" s="153"/>
      <c r="I128" s="153"/>
      <c r="J128" s="153"/>
      <c r="K128" s="153"/>
      <c r="L128" s="153"/>
      <c r="M128" s="153"/>
      <c r="N128" s="153"/>
      <c r="O128" s="153"/>
      <c r="P128" s="153"/>
      <c r="Q128" s="4"/>
      <c r="R128" s="4"/>
    </row>
    <row r="129" spans="1:18" ht="15">
      <c r="A129" s="5" t="s">
        <v>254</v>
      </c>
      <c r="B129" s="6" t="s">
        <v>255</v>
      </c>
      <c r="C129" s="6"/>
      <c r="D129" s="153"/>
      <c r="E129" s="153"/>
      <c r="F129" s="153"/>
      <c r="G129" s="153"/>
      <c r="H129" s="153"/>
      <c r="I129" s="153"/>
      <c r="J129" s="153"/>
      <c r="K129" s="153"/>
      <c r="L129" s="153"/>
      <c r="M129" s="153"/>
      <c r="N129" s="153"/>
      <c r="O129" s="153"/>
      <c r="P129" s="153"/>
      <c r="Q129" s="4"/>
      <c r="R129" s="4"/>
    </row>
    <row r="130" spans="1:18" ht="15">
      <c r="A130" s="7" t="s">
        <v>502</v>
      </c>
      <c r="B130" s="8" t="s">
        <v>256</v>
      </c>
      <c r="C130" s="8"/>
      <c r="D130" s="153"/>
      <c r="E130" s="153"/>
      <c r="F130" s="153"/>
      <c r="G130" s="153"/>
      <c r="H130" s="153"/>
      <c r="I130" s="153"/>
      <c r="J130" s="153"/>
      <c r="K130" s="153"/>
      <c r="L130" s="153"/>
      <c r="M130" s="153"/>
      <c r="N130" s="153"/>
      <c r="O130" s="153"/>
      <c r="P130" s="153"/>
      <c r="Q130" s="4"/>
      <c r="R130" s="4"/>
    </row>
    <row r="131" spans="1:18" ht="15">
      <c r="A131" s="5" t="s">
        <v>257</v>
      </c>
      <c r="B131" s="6" t="s">
        <v>258</v>
      </c>
      <c r="C131" s="6"/>
      <c r="D131" s="153"/>
      <c r="E131" s="153"/>
      <c r="F131" s="153"/>
      <c r="G131" s="153"/>
      <c r="H131" s="153"/>
      <c r="I131" s="153"/>
      <c r="J131" s="153"/>
      <c r="K131" s="153"/>
      <c r="L131" s="153"/>
      <c r="M131" s="153"/>
      <c r="N131" s="153"/>
      <c r="O131" s="153"/>
      <c r="P131" s="153"/>
      <c r="Q131" s="4"/>
      <c r="R131" s="4"/>
    </row>
    <row r="132" spans="1:18" ht="30">
      <c r="A132" s="5" t="s">
        <v>259</v>
      </c>
      <c r="B132" s="6" t="s">
        <v>260</v>
      </c>
      <c r="C132" s="6"/>
      <c r="D132" s="153"/>
      <c r="E132" s="153"/>
      <c r="F132" s="153"/>
      <c r="G132" s="153"/>
      <c r="H132" s="153"/>
      <c r="I132" s="153"/>
      <c r="J132" s="153"/>
      <c r="K132" s="153"/>
      <c r="L132" s="153"/>
      <c r="M132" s="153"/>
      <c r="N132" s="153"/>
      <c r="O132" s="153"/>
      <c r="P132" s="153"/>
      <c r="Q132" s="4"/>
      <c r="R132" s="4"/>
    </row>
    <row r="133" spans="1:18" ht="30">
      <c r="A133" s="5" t="s">
        <v>463</v>
      </c>
      <c r="B133" s="6" t="s">
        <v>261</v>
      </c>
      <c r="C133" s="6"/>
      <c r="D133" s="153"/>
      <c r="E133" s="153"/>
      <c r="F133" s="153"/>
      <c r="G133" s="153"/>
      <c r="H133" s="153"/>
      <c r="I133" s="153"/>
      <c r="J133" s="153"/>
      <c r="K133" s="153"/>
      <c r="L133" s="153"/>
      <c r="M133" s="153"/>
      <c r="N133" s="153"/>
      <c r="O133" s="153"/>
      <c r="P133" s="153"/>
      <c r="Q133" s="4"/>
      <c r="R133" s="4"/>
    </row>
    <row r="134" spans="1:18" ht="30">
      <c r="A134" s="5" t="s">
        <v>464</v>
      </c>
      <c r="B134" s="6" t="s">
        <v>262</v>
      </c>
      <c r="C134" s="6"/>
      <c r="D134" s="153"/>
      <c r="E134" s="153"/>
      <c r="F134" s="153"/>
      <c r="G134" s="153"/>
      <c r="H134" s="153"/>
      <c r="I134" s="153"/>
      <c r="J134" s="153"/>
      <c r="K134" s="153"/>
      <c r="L134" s="153"/>
      <c r="M134" s="153"/>
      <c r="N134" s="153"/>
      <c r="O134" s="153"/>
      <c r="P134" s="153"/>
      <c r="Q134" s="4"/>
      <c r="R134" s="4"/>
    </row>
    <row r="135" spans="1:18" ht="15">
      <c r="A135" s="5" t="s">
        <v>465</v>
      </c>
      <c r="B135" s="6" t="s">
        <v>263</v>
      </c>
      <c r="C135" s="6"/>
      <c r="D135" s="153"/>
      <c r="E135" s="153"/>
      <c r="F135" s="153"/>
      <c r="G135" s="153"/>
      <c r="H135" s="153"/>
      <c r="I135" s="153"/>
      <c r="J135" s="153"/>
      <c r="K135" s="153"/>
      <c r="L135" s="153"/>
      <c r="M135" s="153"/>
      <c r="N135" s="153"/>
      <c r="O135" s="153"/>
      <c r="P135" s="153"/>
      <c r="Q135" s="4"/>
      <c r="R135" s="4"/>
    </row>
    <row r="136" spans="1:18" ht="15">
      <c r="A136" s="42" t="s">
        <v>503</v>
      </c>
      <c r="B136" s="55" t="s">
        <v>264</v>
      </c>
      <c r="C136" s="55"/>
      <c r="D136" s="153"/>
      <c r="E136" s="153"/>
      <c r="F136" s="153"/>
      <c r="G136" s="153"/>
      <c r="H136" s="153"/>
      <c r="I136" s="153"/>
      <c r="J136" s="153"/>
      <c r="K136" s="153"/>
      <c r="L136" s="153"/>
      <c r="M136" s="153"/>
      <c r="N136" s="153"/>
      <c r="O136" s="153"/>
      <c r="P136" s="153"/>
      <c r="Q136" s="4"/>
      <c r="R136" s="4"/>
    </row>
    <row r="137" spans="1:18" ht="15">
      <c r="A137" s="5" t="s">
        <v>469</v>
      </c>
      <c r="B137" s="6" t="s">
        <v>273</v>
      </c>
      <c r="C137" s="6"/>
      <c r="D137" s="153"/>
      <c r="E137" s="153"/>
      <c r="F137" s="153"/>
      <c r="G137" s="153"/>
      <c r="H137" s="153"/>
      <c r="I137" s="153"/>
      <c r="J137" s="153"/>
      <c r="K137" s="153"/>
      <c r="L137" s="153"/>
      <c r="M137" s="153"/>
      <c r="N137" s="153"/>
      <c r="O137" s="153"/>
      <c r="P137" s="153"/>
      <c r="Q137" s="4"/>
      <c r="R137" s="4"/>
    </row>
    <row r="138" spans="1:18" ht="15">
      <c r="A138" s="5" t="s">
        <v>470</v>
      </c>
      <c r="B138" s="6" t="s">
        <v>274</v>
      </c>
      <c r="C138" s="6"/>
      <c r="D138" s="153"/>
      <c r="E138" s="153"/>
      <c r="F138" s="153"/>
      <c r="G138" s="153"/>
      <c r="H138" s="153"/>
      <c r="I138" s="153"/>
      <c r="J138" s="153"/>
      <c r="K138" s="153"/>
      <c r="L138" s="153"/>
      <c r="M138" s="153"/>
      <c r="N138" s="153"/>
      <c r="O138" s="153"/>
      <c r="P138" s="153"/>
      <c r="Q138" s="4"/>
      <c r="R138" s="4"/>
    </row>
    <row r="139" spans="1:18" ht="15">
      <c r="A139" s="7" t="s">
        <v>505</v>
      </c>
      <c r="B139" s="8" t="s">
        <v>275</v>
      </c>
      <c r="C139" s="8"/>
      <c r="D139" s="153"/>
      <c r="E139" s="153"/>
      <c r="F139" s="153"/>
      <c r="G139" s="153"/>
      <c r="H139" s="153"/>
      <c r="I139" s="153"/>
      <c r="J139" s="153"/>
      <c r="K139" s="153"/>
      <c r="L139" s="153"/>
      <c r="M139" s="153"/>
      <c r="N139" s="153"/>
      <c r="O139" s="153"/>
      <c r="P139" s="153"/>
      <c r="Q139" s="4"/>
      <c r="R139" s="4"/>
    </row>
    <row r="140" spans="1:18" ht="15">
      <c r="A140" s="5" t="s">
        <v>471</v>
      </c>
      <c r="B140" s="6" t="s">
        <v>276</v>
      </c>
      <c r="C140" s="6"/>
      <c r="D140" s="153"/>
      <c r="E140" s="153"/>
      <c r="F140" s="153"/>
      <c r="G140" s="153"/>
      <c r="H140" s="153"/>
      <c r="I140" s="153"/>
      <c r="J140" s="153"/>
      <c r="K140" s="153"/>
      <c r="L140" s="153"/>
      <c r="M140" s="153"/>
      <c r="N140" s="153"/>
      <c r="O140" s="153"/>
      <c r="P140" s="153"/>
      <c r="Q140" s="4"/>
      <c r="R140" s="4"/>
    </row>
    <row r="141" spans="1:18" ht="15">
      <c r="A141" s="5" t="s">
        <v>472</v>
      </c>
      <c r="B141" s="6" t="s">
        <v>277</v>
      </c>
      <c r="C141" s="6"/>
      <c r="D141" s="153"/>
      <c r="E141" s="153"/>
      <c r="F141" s="153"/>
      <c r="G141" s="153"/>
      <c r="H141" s="153"/>
      <c r="I141" s="153"/>
      <c r="J141" s="153"/>
      <c r="K141" s="153"/>
      <c r="L141" s="153"/>
      <c r="M141" s="153"/>
      <c r="N141" s="153"/>
      <c r="O141" s="153"/>
      <c r="P141" s="153"/>
      <c r="Q141" s="4"/>
      <c r="R141" s="4"/>
    </row>
    <row r="142" spans="1:18" ht="15">
      <c r="A142" s="5" t="s">
        <v>473</v>
      </c>
      <c r="B142" s="6" t="s">
        <v>278</v>
      </c>
      <c r="C142" s="6"/>
      <c r="D142" s="153"/>
      <c r="E142" s="153"/>
      <c r="F142" s="153"/>
      <c r="G142" s="153"/>
      <c r="H142" s="153"/>
      <c r="I142" s="153"/>
      <c r="J142" s="153"/>
      <c r="K142" s="153"/>
      <c r="L142" s="153"/>
      <c r="M142" s="153"/>
      <c r="N142" s="153"/>
      <c r="O142" s="153"/>
      <c r="P142" s="153"/>
      <c r="Q142" s="4"/>
      <c r="R142" s="4"/>
    </row>
    <row r="143" spans="1:18" ht="15">
      <c r="A143" s="5" t="s">
        <v>474</v>
      </c>
      <c r="B143" s="6" t="s">
        <v>279</v>
      </c>
      <c r="C143" s="6"/>
      <c r="D143" s="153"/>
      <c r="E143" s="153"/>
      <c r="F143" s="153"/>
      <c r="G143" s="153"/>
      <c r="H143" s="153"/>
      <c r="I143" s="153"/>
      <c r="J143" s="153"/>
      <c r="K143" s="153"/>
      <c r="L143" s="153"/>
      <c r="M143" s="153"/>
      <c r="N143" s="153"/>
      <c r="O143" s="153"/>
      <c r="P143" s="153"/>
      <c r="Q143" s="4"/>
      <c r="R143" s="4"/>
    </row>
    <row r="144" spans="1:18" ht="15">
      <c r="A144" s="5" t="s">
        <v>475</v>
      </c>
      <c r="B144" s="6" t="s">
        <v>282</v>
      </c>
      <c r="C144" s="6"/>
      <c r="D144" s="153"/>
      <c r="E144" s="153"/>
      <c r="F144" s="153"/>
      <c r="G144" s="153"/>
      <c r="H144" s="153"/>
      <c r="I144" s="153"/>
      <c r="J144" s="153"/>
      <c r="K144" s="153"/>
      <c r="L144" s="153"/>
      <c r="M144" s="153"/>
      <c r="N144" s="153"/>
      <c r="O144" s="153"/>
      <c r="P144" s="153"/>
      <c r="Q144" s="4"/>
      <c r="R144" s="4"/>
    </row>
    <row r="145" spans="1:18" ht="15">
      <c r="A145" s="5" t="s">
        <v>283</v>
      </c>
      <c r="B145" s="6" t="s">
        <v>284</v>
      </c>
      <c r="C145" s="6"/>
      <c r="D145" s="153"/>
      <c r="E145" s="153"/>
      <c r="F145" s="153"/>
      <c r="G145" s="153"/>
      <c r="H145" s="153"/>
      <c r="I145" s="153"/>
      <c r="J145" s="153"/>
      <c r="K145" s="153"/>
      <c r="L145" s="153"/>
      <c r="M145" s="153"/>
      <c r="N145" s="153"/>
      <c r="O145" s="153"/>
      <c r="P145" s="153"/>
      <c r="Q145" s="4"/>
      <c r="R145" s="4"/>
    </row>
    <row r="146" spans="1:18" ht="15">
      <c r="A146" s="5" t="s">
        <v>476</v>
      </c>
      <c r="B146" s="6" t="s">
        <v>285</v>
      </c>
      <c r="C146" s="6"/>
      <c r="D146" s="153"/>
      <c r="E146" s="153"/>
      <c r="F146" s="153"/>
      <c r="G146" s="153"/>
      <c r="H146" s="153"/>
      <c r="I146" s="153"/>
      <c r="J146" s="153"/>
      <c r="K146" s="153"/>
      <c r="L146" s="153"/>
      <c r="M146" s="153"/>
      <c r="N146" s="153"/>
      <c r="O146" s="153"/>
      <c r="P146" s="153"/>
      <c r="Q146" s="4"/>
      <c r="R146" s="4"/>
    </row>
    <row r="147" spans="1:18" ht="15">
      <c r="A147" s="5" t="s">
        <v>477</v>
      </c>
      <c r="B147" s="6" t="s">
        <v>290</v>
      </c>
      <c r="C147" s="6"/>
      <c r="D147" s="153"/>
      <c r="E147" s="153"/>
      <c r="F147" s="153"/>
      <c r="G147" s="153"/>
      <c r="H147" s="153"/>
      <c r="I147" s="153"/>
      <c r="J147" s="153"/>
      <c r="K147" s="153"/>
      <c r="L147" s="153"/>
      <c r="M147" s="153"/>
      <c r="N147" s="153"/>
      <c r="O147" s="153"/>
      <c r="P147" s="153"/>
      <c r="Q147" s="4"/>
      <c r="R147" s="4"/>
    </row>
    <row r="148" spans="1:18" ht="15">
      <c r="A148" s="7" t="s">
        <v>506</v>
      </c>
      <c r="B148" s="8" t="s">
        <v>293</v>
      </c>
      <c r="C148" s="8"/>
      <c r="D148" s="153"/>
      <c r="E148" s="153"/>
      <c r="F148" s="153"/>
      <c r="G148" s="153"/>
      <c r="H148" s="153"/>
      <c r="I148" s="153"/>
      <c r="J148" s="153"/>
      <c r="K148" s="153"/>
      <c r="L148" s="153"/>
      <c r="M148" s="153"/>
      <c r="N148" s="153"/>
      <c r="O148" s="153"/>
      <c r="P148" s="153"/>
      <c r="Q148" s="4"/>
      <c r="R148" s="4"/>
    </row>
    <row r="149" spans="1:18" ht="15">
      <c r="A149" s="5" t="s">
        <v>478</v>
      </c>
      <c r="B149" s="6" t="s">
        <v>294</v>
      </c>
      <c r="C149" s="6"/>
      <c r="D149" s="153"/>
      <c r="E149" s="153"/>
      <c r="F149" s="153"/>
      <c r="G149" s="153"/>
      <c r="H149" s="153"/>
      <c r="I149" s="153"/>
      <c r="J149" s="153"/>
      <c r="K149" s="153"/>
      <c r="L149" s="153"/>
      <c r="M149" s="153"/>
      <c r="N149" s="153"/>
      <c r="O149" s="153"/>
      <c r="P149" s="153"/>
      <c r="Q149" s="4"/>
      <c r="R149" s="4"/>
    </row>
    <row r="150" spans="1:18" ht="15">
      <c r="A150" s="42" t="s">
        <v>507</v>
      </c>
      <c r="B150" s="55" t="s">
        <v>295</v>
      </c>
      <c r="C150" s="55"/>
      <c r="D150" s="153"/>
      <c r="E150" s="153"/>
      <c r="F150" s="153"/>
      <c r="G150" s="153"/>
      <c r="H150" s="153"/>
      <c r="I150" s="153"/>
      <c r="J150" s="153"/>
      <c r="K150" s="153"/>
      <c r="L150" s="153"/>
      <c r="M150" s="153"/>
      <c r="N150" s="153"/>
      <c r="O150" s="153"/>
      <c r="P150" s="153"/>
      <c r="Q150" s="4"/>
      <c r="R150" s="4"/>
    </row>
    <row r="151" spans="1:18" ht="15">
      <c r="A151" s="13" t="s">
        <v>296</v>
      </c>
      <c r="B151" s="6" t="s">
        <v>297</v>
      </c>
      <c r="C151" s="6"/>
      <c r="D151" s="153"/>
      <c r="E151" s="153"/>
      <c r="F151" s="153"/>
      <c r="G151" s="153"/>
      <c r="H151" s="153"/>
      <c r="I151" s="153"/>
      <c r="J151" s="153"/>
      <c r="K151" s="153"/>
      <c r="L151" s="153"/>
      <c r="M151" s="153"/>
      <c r="N151" s="153"/>
      <c r="O151" s="153"/>
      <c r="P151" s="153"/>
      <c r="Q151" s="4"/>
      <c r="R151" s="4"/>
    </row>
    <row r="152" spans="1:18" ht="15">
      <c r="A152" s="13" t="s">
        <v>479</v>
      </c>
      <c r="B152" s="6" t="s">
        <v>298</v>
      </c>
      <c r="C152" s="6"/>
      <c r="D152" s="153"/>
      <c r="E152" s="153"/>
      <c r="F152" s="153"/>
      <c r="G152" s="153"/>
      <c r="H152" s="153"/>
      <c r="I152" s="153"/>
      <c r="J152" s="153"/>
      <c r="K152" s="153"/>
      <c r="L152" s="153"/>
      <c r="M152" s="153"/>
      <c r="N152" s="153"/>
      <c r="O152" s="153"/>
      <c r="P152" s="153"/>
      <c r="Q152" s="4"/>
      <c r="R152" s="4"/>
    </row>
    <row r="153" spans="1:18" ht="15">
      <c r="A153" s="13" t="s">
        <v>480</v>
      </c>
      <c r="B153" s="6" t="s">
        <v>299</v>
      </c>
      <c r="C153" s="6"/>
      <c r="D153" s="153"/>
      <c r="E153" s="153"/>
      <c r="F153" s="153"/>
      <c r="G153" s="153"/>
      <c r="H153" s="153"/>
      <c r="I153" s="153"/>
      <c r="J153" s="153"/>
      <c r="K153" s="153"/>
      <c r="L153" s="153"/>
      <c r="M153" s="153"/>
      <c r="N153" s="153"/>
      <c r="O153" s="153"/>
      <c r="P153" s="153"/>
      <c r="Q153" s="4"/>
      <c r="R153" s="4"/>
    </row>
    <row r="154" spans="1:18" ht="15">
      <c r="A154" s="13" t="s">
        <v>481</v>
      </c>
      <c r="B154" s="6" t="s">
        <v>300</v>
      </c>
      <c r="C154" s="6"/>
      <c r="D154" s="153"/>
      <c r="E154" s="153"/>
      <c r="F154" s="153"/>
      <c r="G154" s="153"/>
      <c r="H154" s="153"/>
      <c r="I154" s="153"/>
      <c r="J154" s="153"/>
      <c r="K154" s="153"/>
      <c r="L154" s="153"/>
      <c r="M154" s="153"/>
      <c r="N154" s="153"/>
      <c r="O154" s="153"/>
      <c r="P154" s="153"/>
      <c r="Q154" s="4"/>
      <c r="R154" s="4"/>
    </row>
    <row r="155" spans="1:18" ht="15">
      <c r="A155" s="13" t="s">
        <v>301</v>
      </c>
      <c r="B155" s="6" t="s">
        <v>302</v>
      </c>
      <c r="C155" s="6"/>
      <c r="D155" s="153"/>
      <c r="E155" s="153"/>
      <c r="F155" s="153"/>
      <c r="G155" s="153"/>
      <c r="H155" s="153"/>
      <c r="I155" s="153"/>
      <c r="J155" s="153"/>
      <c r="K155" s="153"/>
      <c r="L155" s="153"/>
      <c r="M155" s="153"/>
      <c r="N155" s="153"/>
      <c r="O155" s="153"/>
      <c r="P155" s="153"/>
      <c r="Q155" s="4"/>
      <c r="R155" s="4"/>
    </row>
    <row r="156" spans="1:18" ht="15">
      <c r="A156" s="13" t="s">
        <v>303</v>
      </c>
      <c r="B156" s="6" t="s">
        <v>304</v>
      </c>
      <c r="C156" s="6"/>
      <c r="D156" s="153"/>
      <c r="E156" s="153"/>
      <c r="F156" s="153"/>
      <c r="G156" s="153"/>
      <c r="H156" s="153"/>
      <c r="I156" s="153"/>
      <c r="J156" s="153"/>
      <c r="K156" s="153"/>
      <c r="L156" s="153"/>
      <c r="M156" s="153"/>
      <c r="N156" s="153"/>
      <c r="O156" s="153"/>
      <c r="P156" s="153"/>
      <c r="Q156" s="4"/>
      <c r="R156" s="4"/>
    </row>
    <row r="157" spans="1:18" ht="15">
      <c r="A157" s="13" t="s">
        <v>305</v>
      </c>
      <c r="B157" s="6" t="s">
        <v>306</v>
      </c>
      <c r="C157" s="6"/>
      <c r="D157" s="153"/>
      <c r="E157" s="153"/>
      <c r="F157" s="153"/>
      <c r="G157" s="153"/>
      <c r="H157" s="153"/>
      <c r="I157" s="153"/>
      <c r="J157" s="153"/>
      <c r="K157" s="153"/>
      <c r="L157" s="153"/>
      <c r="M157" s="153"/>
      <c r="N157" s="153"/>
      <c r="O157" s="153"/>
      <c r="P157" s="153"/>
      <c r="Q157" s="4"/>
      <c r="R157" s="4"/>
    </row>
    <row r="158" spans="1:18" ht="15">
      <c r="A158" s="13" t="s">
        <v>482</v>
      </c>
      <c r="B158" s="6" t="s">
        <v>307</v>
      </c>
      <c r="C158" s="6"/>
      <c r="D158" s="153"/>
      <c r="E158" s="153"/>
      <c r="F158" s="153"/>
      <c r="G158" s="153"/>
      <c r="H158" s="153"/>
      <c r="I158" s="153"/>
      <c r="J158" s="153"/>
      <c r="K158" s="153"/>
      <c r="L158" s="153"/>
      <c r="M158" s="153"/>
      <c r="N158" s="153"/>
      <c r="O158" s="153"/>
      <c r="P158" s="153"/>
      <c r="Q158" s="4"/>
      <c r="R158" s="4"/>
    </row>
    <row r="159" spans="1:18" ht="15">
      <c r="A159" s="13" t="s">
        <v>483</v>
      </c>
      <c r="B159" s="6" t="s">
        <v>308</v>
      </c>
      <c r="C159" s="6"/>
      <c r="D159" s="153"/>
      <c r="E159" s="153"/>
      <c r="F159" s="153"/>
      <c r="G159" s="153"/>
      <c r="H159" s="153"/>
      <c r="I159" s="153"/>
      <c r="J159" s="153"/>
      <c r="K159" s="153"/>
      <c r="L159" s="153"/>
      <c r="M159" s="153"/>
      <c r="N159" s="153"/>
      <c r="O159" s="153"/>
      <c r="P159" s="153"/>
      <c r="Q159" s="4"/>
      <c r="R159" s="4"/>
    </row>
    <row r="160" spans="1:18" ht="15">
      <c r="A160" s="13" t="s">
        <v>484</v>
      </c>
      <c r="B160" s="6" t="s">
        <v>309</v>
      </c>
      <c r="C160" s="6"/>
      <c r="D160" s="153"/>
      <c r="E160" s="153"/>
      <c r="F160" s="153"/>
      <c r="G160" s="153"/>
      <c r="H160" s="153"/>
      <c r="I160" s="153"/>
      <c r="J160" s="153"/>
      <c r="K160" s="153"/>
      <c r="L160" s="153"/>
      <c r="M160" s="153"/>
      <c r="N160" s="153"/>
      <c r="O160" s="153"/>
      <c r="P160" s="153"/>
      <c r="Q160" s="4"/>
      <c r="R160" s="4"/>
    </row>
    <row r="161" spans="1:18" ht="15">
      <c r="A161" s="54" t="s">
        <v>508</v>
      </c>
      <c r="B161" s="55" t="s">
        <v>310</v>
      </c>
      <c r="C161" s="55"/>
      <c r="D161" s="153"/>
      <c r="E161" s="153"/>
      <c r="F161" s="153"/>
      <c r="G161" s="153"/>
      <c r="H161" s="153"/>
      <c r="I161" s="153"/>
      <c r="J161" s="153"/>
      <c r="K161" s="153"/>
      <c r="L161" s="153"/>
      <c r="M161" s="153"/>
      <c r="N161" s="153"/>
      <c r="O161" s="153"/>
      <c r="P161" s="153"/>
      <c r="Q161" s="4"/>
      <c r="R161" s="4"/>
    </row>
    <row r="162" spans="1:18" ht="30">
      <c r="A162" s="13" t="s">
        <v>319</v>
      </c>
      <c r="B162" s="6" t="s">
        <v>320</v>
      </c>
      <c r="C162" s="6"/>
      <c r="D162" s="153"/>
      <c r="E162" s="153"/>
      <c r="F162" s="153"/>
      <c r="G162" s="153"/>
      <c r="H162" s="153"/>
      <c r="I162" s="153"/>
      <c r="J162" s="153"/>
      <c r="K162" s="153"/>
      <c r="L162" s="153"/>
      <c r="M162" s="153"/>
      <c r="N162" s="153"/>
      <c r="O162" s="153"/>
      <c r="P162" s="153"/>
      <c r="Q162" s="4"/>
      <c r="R162" s="4"/>
    </row>
    <row r="163" spans="1:18" ht="30">
      <c r="A163" s="5" t="s">
        <v>488</v>
      </c>
      <c r="B163" s="6" t="s">
        <v>321</v>
      </c>
      <c r="C163" s="6"/>
      <c r="D163" s="153"/>
      <c r="E163" s="153"/>
      <c r="F163" s="153"/>
      <c r="G163" s="153"/>
      <c r="H163" s="153"/>
      <c r="I163" s="153"/>
      <c r="J163" s="153"/>
      <c r="K163" s="153"/>
      <c r="L163" s="153"/>
      <c r="M163" s="153"/>
      <c r="N163" s="153"/>
      <c r="O163" s="153"/>
      <c r="P163" s="153"/>
      <c r="Q163" s="4"/>
      <c r="R163" s="4"/>
    </row>
    <row r="164" spans="1:18" ht="15">
      <c r="A164" s="13" t="s">
        <v>489</v>
      </c>
      <c r="B164" s="6" t="s">
        <v>322</v>
      </c>
      <c r="C164" s="6"/>
      <c r="D164" s="153"/>
      <c r="E164" s="153"/>
      <c r="F164" s="153"/>
      <c r="G164" s="153"/>
      <c r="H164" s="153"/>
      <c r="I164" s="153"/>
      <c r="J164" s="153"/>
      <c r="K164" s="153"/>
      <c r="L164" s="153"/>
      <c r="M164" s="153"/>
      <c r="N164" s="153"/>
      <c r="O164" s="153"/>
      <c r="P164" s="153"/>
      <c r="Q164" s="4"/>
      <c r="R164" s="4"/>
    </row>
    <row r="165" spans="1:18" ht="15">
      <c r="A165" s="42" t="s">
        <v>510</v>
      </c>
      <c r="B165" s="55" t="s">
        <v>323</v>
      </c>
      <c r="C165" s="55"/>
      <c r="D165" s="153"/>
      <c r="E165" s="153"/>
      <c r="F165" s="153"/>
      <c r="G165" s="153"/>
      <c r="H165" s="153"/>
      <c r="I165" s="153"/>
      <c r="J165" s="153"/>
      <c r="K165" s="153"/>
      <c r="L165" s="153"/>
      <c r="M165" s="153"/>
      <c r="N165" s="153"/>
      <c r="O165" s="153"/>
      <c r="P165" s="153"/>
      <c r="Q165" s="4"/>
      <c r="R165" s="4"/>
    </row>
    <row r="166" spans="1:18" ht="15.75">
      <c r="A166" s="66" t="s">
        <v>579</v>
      </c>
      <c r="B166" s="71"/>
      <c r="C166" s="71"/>
      <c r="D166" s="153"/>
      <c r="E166" s="153"/>
      <c r="F166" s="153"/>
      <c r="G166" s="153"/>
      <c r="H166" s="153"/>
      <c r="I166" s="153"/>
      <c r="J166" s="153"/>
      <c r="K166" s="153"/>
      <c r="L166" s="153"/>
      <c r="M166" s="153"/>
      <c r="N166" s="153"/>
      <c r="O166" s="153"/>
      <c r="P166" s="153"/>
      <c r="Q166" s="4"/>
      <c r="R166" s="4"/>
    </row>
    <row r="167" spans="1:18" ht="15">
      <c r="A167" s="5" t="s">
        <v>265</v>
      </c>
      <c r="B167" s="6" t="s">
        <v>266</v>
      </c>
      <c r="C167" s="6"/>
      <c r="D167" s="153"/>
      <c r="E167" s="153"/>
      <c r="F167" s="153"/>
      <c r="G167" s="153"/>
      <c r="H167" s="153"/>
      <c r="I167" s="153"/>
      <c r="J167" s="153"/>
      <c r="K167" s="153"/>
      <c r="L167" s="153"/>
      <c r="M167" s="153"/>
      <c r="N167" s="153"/>
      <c r="O167" s="153"/>
      <c r="P167" s="153"/>
      <c r="Q167" s="4"/>
      <c r="R167" s="4"/>
    </row>
    <row r="168" spans="1:18" ht="30">
      <c r="A168" s="5" t="s">
        <v>267</v>
      </c>
      <c r="B168" s="6" t="s">
        <v>268</v>
      </c>
      <c r="C168" s="6"/>
      <c r="D168" s="153"/>
      <c r="E168" s="153"/>
      <c r="F168" s="153"/>
      <c r="G168" s="153"/>
      <c r="H168" s="153"/>
      <c r="I168" s="153"/>
      <c r="J168" s="153"/>
      <c r="K168" s="153"/>
      <c r="L168" s="153"/>
      <c r="M168" s="153"/>
      <c r="N168" s="153"/>
      <c r="O168" s="153"/>
      <c r="P168" s="153"/>
      <c r="Q168" s="4"/>
      <c r="R168" s="4"/>
    </row>
    <row r="169" spans="1:18" ht="30">
      <c r="A169" s="5" t="s">
        <v>466</v>
      </c>
      <c r="B169" s="6" t="s">
        <v>269</v>
      </c>
      <c r="C169" s="6"/>
      <c r="D169" s="153"/>
      <c r="E169" s="153"/>
      <c r="F169" s="153"/>
      <c r="G169" s="153"/>
      <c r="H169" s="153"/>
      <c r="I169" s="153"/>
      <c r="J169" s="153"/>
      <c r="K169" s="153"/>
      <c r="L169" s="153"/>
      <c r="M169" s="153"/>
      <c r="N169" s="153"/>
      <c r="O169" s="153"/>
      <c r="P169" s="153"/>
      <c r="Q169" s="4"/>
      <c r="R169" s="4"/>
    </row>
    <row r="170" spans="1:18" ht="30">
      <c r="A170" s="5" t="s">
        <v>467</v>
      </c>
      <c r="B170" s="6" t="s">
        <v>270</v>
      </c>
      <c r="C170" s="6"/>
      <c r="D170" s="153"/>
      <c r="E170" s="153"/>
      <c r="F170" s="153"/>
      <c r="G170" s="153"/>
      <c r="H170" s="153"/>
      <c r="I170" s="153"/>
      <c r="J170" s="153"/>
      <c r="K170" s="153"/>
      <c r="L170" s="153"/>
      <c r="M170" s="153"/>
      <c r="N170" s="153"/>
      <c r="O170" s="153"/>
      <c r="P170" s="153"/>
      <c r="Q170" s="4"/>
      <c r="R170" s="4"/>
    </row>
    <row r="171" spans="1:18" ht="15">
      <c r="A171" s="5" t="s">
        <v>468</v>
      </c>
      <c r="B171" s="6" t="s">
        <v>271</v>
      </c>
      <c r="C171" s="6"/>
      <c r="D171" s="153"/>
      <c r="E171" s="153"/>
      <c r="F171" s="153"/>
      <c r="G171" s="153"/>
      <c r="H171" s="153"/>
      <c r="I171" s="153"/>
      <c r="J171" s="153"/>
      <c r="K171" s="153"/>
      <c r="L171" s="153"/>
      <c r="M171" s="153"/>
      <c r="N171" s="153"/>
      <c r="O171" s="153"/>
      <c r="P171" s="153"/>
      <c r="Q171" s="4"/>
      <c r="R171" s="4"/>
    </row>
    <row r="172" spans="1:18" ht="15">
      <c r="A172" s="42" t="s">
        <v>504</v>
      </c>
      <c r="B172" s="55" t="s">
        <v>272</v>
      </c>
      <c r="C172" s="55"/>
      <c r="D172" s="153"/>
      <c r="E172" s="153"/>
      <c r="F172" s="153"/>
      <c r="G172" s="153"/>
      <c r="H172" s="153"/>
      <c r="I172" s="153"/>
      <c r="J172" s="153"/>
      <c r="K172" s="153"/>
      <c r="L172" s="153"/>
      <c r="M172" s="153"/>
      <c r="N172" s="153"/>
      <c r="O172" s="153"/>
      <c r="P172" s="153"/>
      <c r="Q172" s="4"/>
      <c r="R172" s="4"/>
    </row>
    <row r="173" spans="1:18" ht="15">
      <c r="A173" s="13" t="s">
        <v>485</v>
      </c>
      <c r="B173" s="6" t="s">
        <v>311</v>
      </c>
      <c r="C173" s="6"/>
      <c r="D173" s="153"/>
      <c r="E173" s="153"/>
      <c r="F173" s="153"/>
      <c r="G173" s="153"/>
      <c r="H173" s="153"/>
      <c r="I173" s="153"/>
      <c r="J173" s="153"/>
      <c r="K173" s="153"/>
      <c r="L173" s="153"/>
      <c r="M173" s="153"/>
      <c r="N173" s="153"/>
      <c r="O173" s="153"/>
      <c r="P173" s="153"/>
      <c r="Q173" s="4"/>
      <c r="R173" s="4"/>
    </row>
    <row r="174" spans="1:18" ht="15">
      <c r="A174" s="13" t="s">
        <v>486</v>
      </c>
      <c r="B174" s="6" t="s">
        <v>312</v>
      </c>
      <c r="C174" s="6"/>
      <c r="D174" s="153"/>
      <c r="E174" s="153"/>
      <c r="F174" s="153"/>
      <c r="G174" s="153"/>
      <c r="H174" s="153"/>
      <c r="I174" s="153"/>
      <c r="J174" s="153"/>
      <c r="K174" s="153"/>
      <c r="L174" s="153"/>
      <c r="M174" s="153"/>
      <c r="N174" s="153"/>
      <c r="O174" s="153"/>
      <c r="P174" s="153"/>
      <c r="Q174" s="4"/>
      <c r="R174" s="4"/>
    </row>
    <row r="175" spans="1:18" ht="15">
      <c r="A175" s="13" t="s">
        <v>313</v>
      </c>
      <c r="B175" s="6" t="s">
        <v>314</v>
      </c>
      <c r="C175" s="6"/>
      <c r="D175" s="153"/>
      <c r="E175" s="153"/>
      <c r="F175" s="153"/>
      <c r="G175" s="153"/>
      <c r="H175" s="153"/>
      <c r="I175" s="153"/>
      <c r="J175" s="153"/>
      <c r="K175" s="153"/>
      <c r="L175" s="153"/>
      <c r="M175" s="153"/>
      <c r="N175" s="153"/>
      <c r="O175" s="153"/>
      <c r="P175" s="153"/>
      <c r="Q175" s="4"/>
      <c r="R175" s="4"/>
    </row>
    <row r="176" spans="1:18" ht="15">
      <c r="A176" s="13" t="s">
        <v>487</v>
      </c>
      <c r="B176" s="6" t="s">
        <v>315</v>
      </c>
      <c r="C176" s="6"/>
      <c r="D176" s="153"/>
      <c r="E176" s="153"/>
      <c r="F176" s="153"/>
      <c r="G176" s="153"/>
      <c r="H176" s="153"/>
      <c r="I176" s="153"/>
      <c r="J176" s="153"/>
      <c r="K176" s="153"/>
      <c r="L176" s="153"/>
      <c r="M176" s="153"/>
      <c r="N176" s="153"/>
      <c r="O176" s="153"/>
      <c r="P176" s="153"/>
      <c r="Q176" s="4"/>
      <c r="R176" s="4"/>
    </row>
    <row r="177" spans="1:18" ht="15">
      <c r="A177" s="13" t="s">
        <v>316</v>
      </c>
      <c r="B177" s="6" t="s">
        <v>317</v>
      </c>
      <c r="C177" s="6"/>
      <c r="D177" s="153"/>
      <c r="E177" s="153"/>
      <c r="F177" s="153"/>
      <c r="G177" s="153"/>
      <c r="H177" s="153"/>
      <c r="I177" s="153"/>
      <c r="J177" s="153"/>
      <c r="K177" s="153"/>
      <c r="L177" s="153"/>
      <c r="M177" s="153"/>
      <c r="N177" s="153"/>
      <c r="O177" s="153"/>
      <c r="P177" s="153"/>
      <c r="Q177" s="4"/>
      <c r="R177" s="4"/>
    </row>
    <row r="178" spans="1:18" ht="15">
      <c r="A178" s="42" t="s">
        <v>509</v>
      </c>
      <c r="B178" s="55" t="s">
        <v>318</v>
      </c>
      <c r="C178" s="55"/>
      <c r="D178" s="153"/>
      <c r="E178" s="153"/>
      <c r="F178" s="153"/>
      <c r="G178" s="153"/>
      <c r="H178" s="153"/>
      <c r="I178" s="153"/>
      <c r="J178" s="153"/>
      <c r="K178" s="153"/>
      <c r="L178" s="153"/>
      <c r="M178" s="153"/>
      <c r="N178" s="153"/>
      <c r="O178" s="153"/>
      <c r="P178" s="153"/>
      <c r="Q178" s="4"/>
      <c r="R178" s="4"/>
    </row>
    <row r="179" spans="1:18" ht="30">
      <c r="A179" s="13" t="s">
        <v>324</v>
      </c>
      <c r="B179" s="6" t="s">
        <v>325</v>
      </c>
      <c r="C179" s="6"/>
      <c r="D179" s="153"/>
      <c r="E179" s="153"/>
      <c r="F179" s="153"/>
      <c r="G179" s="153"/>
      <c r="H179" s="153"/>
      <c r="I179" s="153"/>
      <c r="J179" s="153"/>
      <c r="K179" s="153"/>
      <c r="L179" s="153"/>
      <c r="M179" s="153"/>
      <c r="N179" s="153"/>
      <c r="O179" s="153"/>
      <c r="P179" s="153"/>
      <c r="Q179" s="4"/>
      <c r="R179" s="4"/>
    </row>
    <row r="180" spans="1:18" ht="30">
      <c r="A180" s="5" t="s">
        <v>490</v>
      </c>
      <c r="B180" s="6" t="s">
        <v>326</v>
      </c>
      <c r="C180" s="6"/>
      <c r="D180" s="153"/>
      <c r="E180" s="153"/>
      <c r="F180" s="153"/>
      <c r="G180" s="153"/>
      <c r="H180" s="153"/>
      <c r="I180" s="153"/>
      <c r="J180" s="153"/>
      <c r="K180" s="153"/>
      <c r="L180" s="153"/>
      <c r="M180" s="153"/>
      <c r="N180" s="153"/>
      <c r="O180" s="153"/>
      <c r="P180" s="153"/>
      <c r="Q180" s="4"/>
      <c r="R180" s="4"/>
    </row>
    <row r="181" spans="1:18" ht="15">
      <c r="A181" s="13" t="s">
        <v>491</v>
      </c>
      <c r="B181" s="6" t="s">
        <v>327</v>
      </c>
      <c r="C181" s="6"/>
      <c r="D181" s="153"/>
      <c r="E181" s="153"/>
      <c r="F181" s="153"/>
      <c r="G181" s="153"/>
      <c r="H181" s="153"/>
      <c r="I181" s="153"/>
      <c r="J181" s="153"/>
      <c r="K181" s="153"/>
      <c r="L181" s="153"/>
      <c r="M181" s="153"/>
      <c r="N181" s="153"/>
      <c r="O181" s="153"/>
      <c r="P181" s="153"/>
      <c r="Q181" s="4"/>
      <c r="R181" s="4"/>
    </row>
    <row r="182" spans="1:18" ht="15">
      <c r="A182" s="42" t="s">
        <v>512</v>
      </c>
      <c r="B182" s="55" t="s">
        <v>328</v>
      </c>
      <c r="C182" s="55"/>
      <c r="D182" s="153"/>
      <c r="E182" s="153"/>
      <c r="F182" s="153"/>
      <c r="G182" s="153"/>
      <c r="H182" s="153"/>
      <c r="I182" s="153"/>
      <c r="J182" s="153"/>
      <c r="K182" s="153"/>
      <c r="L182" s="153"/>
      <c r="M182" s="153"/>
      <c r="N182" s="153"/>
      <c r="O182" s="153"/>
      <c r="P182" s="153"/>
      <c r="Q182" s="4"/>
      <c r="R182" s="4"/>
    </row>
    <row r="183" spans="1:18" ht="15.75">
      <c r="A183" s="66" t="s">
        <v>578</v>
      </c>
      <c r="B183" s="71"/>
      <c r="C183" s="71"/>
      <c r="D183" s="153"/>
      <c r="E183" s="153"/>
      <c r="F183" s="153"/>
      <c r="G183" s="153"/>
      <c r="H183" s="153"/>
      <c r="I183" s="153"/>
      <c r="J183" s="153"/>
      <c r="K183" s="153"/>
      <c r="L183" s="153"/>
      <c r="M183" s="153"/>
      <c r="N183" s="153"/>
      <c r="O183" s="153"/>
      <c r="P183" s="153"/>
      <c r="Q183" s="4"/>
      <c r="R183" s="4"/>
    </row>
    <row r="184" spans="1:18" ht="15.75">
      <c r="A184" s="52" t="s">
        <v>511</v>
      </c>
      <c r="B184" s="38" t="s">
        <v>329</v>
      </c>
      <c r="C184" s="38"/>
      <c r="D184" s="153"/>
      <c r="E184" s="153"/>
      <c r="F184" s="153"/>
      <c r="G184" s="153"/>
      <c r="H184" s="153"/>
      <c r="I184" s="153"/>
      <c r="J184" s="153"/>
      <c r="K184" s="153"/>
      <c r="L184" s="153"/>
      <c r="M184" s="153"/>
      <c r="N184" s="153"/>
      <c r="O184" s="153"/>
      <c r="P184" s="153"/>
      <c r="Q184" s="4"/>
      <c r="R184" s="4"/>
    </row>
    <row r="185" spans="1:18" ht="15.75">
      <c r="A185" s="70" t="s">
        <v>631</v>
      </c>
      <c r="B185" s="69"/>
      <c r="C185" s="69"/>
      <c r="D185" s="153"/>
      <c r="E185" s="153"/>
      <c r="F185" s="153"/>
      <c r="G185" s="153"/>
      <c r="H185" s="153"/>
      <c r="I185" s="153"/>
      <c r="J185" s="153"/>
      <c r="K185" s="153"/>
      <c r="L185" s="153"/>
      <c r="M185" s="153"/>
      <c r="N185" s="153"/>
      <c r="O185" s="153"/>
      <c r="P185" s="153"/>
      <c r="Q185" s="4"/>
      <c r="R185" s="4"/>
    </row>
    <row r="186" spans="1:18" ht="15.75">
      <c r="A186" s="70" t="s">
        <v>632</v>
      </c>
      <c r="B186" s="69"/>
      <c r="C186" s="69"/>
      <c r="D186" s="153"/>
      <c r="E186" s="153"/>
      <c r="F186" s="153"/>
      <c r="G186" s="153"/>
      <c r="H186" s="153"/>
      <c r="I186" s="153"/>
      <c r="J186" s="153"/>
      <c r="K186" s="153"/>
      <c r="L186" s="153"/>
      <c r="M186" s="153"/>
      <c r="N186" s="153"/>
      <c r="O186" s="153"/>
      <c r="P186" s="153"/>
      <c r="Q186" s="4"/>
      <c r="R186" s="4"/>
    </row>
    <row r="187" spans="1:18" ht="15">
      <c r="A187" s="40" t="s">
        <v>493</v>
      </c>
      <c r="B187" s="5" t="s">
        <v>330</v>
      </c>
      <c r="C187" s="5"/>
      <c r="D187" s="153"/>
      <c r="E187" s="153"/>
      <c r="F187" s="153"/>
      <c r="G187" s="153"/>
      <c r="H187" s="153"/>
      <c r="I187" s="153"/>
      <c r="J187" s="153"/>
      <c r="K187" s="153"/>
      <c r="L187" s="153"/>
      <c r="M187" s="153"/>
      <c r="N187" s="153"/>
      <c r="O187" s="153"/>
      <c r="P187" s="153"/>
      <c r="Q187" s="4"/>
      <c r="R187" s="4"/>
    </row>
    <row r="188" spans="1:18" ht="15">
      <c r="A188" s="13" t="s">
        <v>331</v>
      </c>
      <c r="B188" s="5" t="s">
        <v>332</v>
      </c>
      <c r="C188" s="5"/>
      <c r="D188" s="153"/>
      <c r="E188" s="153"/>
      <c r="F188" s="153"/>
      <c r="G188" s="153"/>
      <c r="H188" s="153"/>
      <c r="I188" s="153"/>
      <c r="J188" s="153"/>
      <c r="K188" s="153"/>
      <c r="L188" s="153"/>
      <c r="M188" s="153"/>
      <c r="N188" s="153"/>
      <c r="O188" s="153"/>
      <c r="P188" s="153"/>
      <c r="Q188" s="4"/>
      <c r="R188" s="4"/>
    </row>
    <row r="189" spans="1:18" ht="15">
      <c r="A189" s="40" t="s">
        <v>494</v>
      </c>
      <c r="B189" s="5" t="s">
        <v>333</v>
      </c>
      <c r="C189" s="5"/>
      <c r="D189" s="153"/>
      <c r="E189" s="153"/>
      <c r="F189" s="153"/>
      <c r="G189" s="153"/>
      <c r="H189" s="153"/>
      <c r="I189" s="153"/>
      <c r="J189" s="153"/>
      <c r="K189" s="153"/>
      <c r="L189" s="153"/>
      <c r="M189" s="153"/>
      <c r="N189" s="153"/>
      <c r="O189" s="153"/>
      <c r="P189" s="153"/>
      <c r="Q189" s="4"/>
      <c r="R189" s="4"/>
    </row>
    <row r="190" spans="1:18" ht="15">
      <c r="A190" s="15" t="s">
        <v>513</v>
      </c>
      <c r="B190" s="7" t="s">
        <v>334</v>
      </c>
      <c r="C190" s="7"/>
      <c r="D190" s="153"/>
      <c r="E190" s="153"/>
      <c r="F190" s="153"/>
      <c r="G190" s="153"/>
      <c r="H190" s="153"/>
      <c r="I190" s="153"/>
      <c r="J190" s="153"/>
      <c r="K190" s="153"/>
      <c r="L190" s="153"/>
      <c r="M190" s="153"/>
      <c r="N190" s="153"/>
      <c r="O190" s="153"/>
      <c r="P190" s="153"/>
      <c r="Q190" s="4"/>
      <c r="R190" s="4"/>
    </row>
    <row r="191" spans="1:18" ht="15">
      <c r="A191" s="13" t="s">
        <v>495</v>
      </c>
      <c r="B191" s="5" t="s">
        <v>335</v>
      </c>
      <c r="C191" s="5"/>
      <c r="D191" s="153"/>
      <c r="E191" s="153"/>
      <c r="F191" s="153"/>
      <c r="G191" s="153"/>
      <c r="H191" s="153"/>
      <c r="I191" s="153"/>
      <c r="J191" s="153"/>
      <c r="K191" s="153"/>
      <c r="L191" s="153"/>
      <c r="M191" s="153"/>
      <c r="N191" s="153"/>
      <c r="O191" s="153"/>
      <c r="P191" s="153"/>
      <c r="Q191" s="4"/>
      <c r="R191" s="4"/>
    </row>
    <row r="192" spans="1:18" ht="15">
      <c r="A192" s="40" t="s">
        <v>336</v>
      </c>
      <c r="B192" s="5" t="s">
        <v>337</v>
      </c>
      <c r="C192" s="5"/>
      <c r="D192" s="153"/>
      <c r="E192" s="153"/>
      <c r="F192" s="153"/>
      <c r="G192" s="153"/>
      <c r="H192" s="153"/>
      <c r="I192" s="153"/>
      <c r="J192" s="153"/>
      <c r="K192" s="153"/>
      <c r="L192" s="153"/>
      <c r="M192" s="153"/>
      <c r="N192" s="153"/>
      <c r="O192" s="153"/>
      <c r="P192" s="153"/>
      <c r="Q192" s="4"/>
      <c r="R192" s="4"/>
    </row>
    <row r="193" spans="1:18" ht="15">
      <c r="A193" s="13" t="s">
        <v>496</v>
      </c>
      <c r="B193" s="5" t="s">
        <v>338</v>
      </c>
      <c r="C193" s="5"/>
      <c r="D193" s="153"/>
      <c r="E193" s="153"/>
      <c r="F193" s="153"/>
      <c r="G193" s="153"/>
      <c r="H193" s="153"/>
      <c r="I193" s="153"/>
      <c r="J193" s="153"/>
      <c r="K193" s="153"/>
      <c r="L193" s="153"/>
      <c r="M193" s="153"/>
      <c r="N193" s="153"/>
      <c r="O193" s="153"/>
      <c r="P193" s="153"/>
      <c r="Q193" s="4"/>
      <c r="R193" s="4"/>
    </row>
    <row r="194" spans="1:18" ht="15">
      <c r="A194" s="40" t="s">
        <v>339</v>
      </c>
      <c r="B194" s="5" t="s">
        <v>340</v>
      </c>
      <c r="C194" s="5"/>
      <c r="D194" s="153"/>
      <c r="E194" s="153"/>
      <c r="F194" s="153"/>
      <c r="G194" s="153"/>
      <c r="H194" s="153"/>
      <c r="I194" s="153"/>
      <c r="J194" s="153"/>
      <c r="K194" s="153"/>
      <c r="L194" s="153"/>
      <c r="M194" s="153"/>
      <c r="N194" s="153"/>
      <c r="O194" s="153"/>
      <c r="P194" s="153"/>
      <c r="Q194" s="4"/>
      <c r="R194" s="4"/>
    </row>
    <row r="195" spans="1:18" ht="15">
      <c r="A195" s="14" t="s">
        <v>514</v>
      </c>
      <c r="B195" s="7" t="s">
        <v>341</v>
      </c>
      <c r="C195" s="7"/>
      <c r="D195" s="153"/>
      <c r="E195" s="153"/>
      <c r="F195" s="153"/>
      <c r="G195" s="153"/>
      <c r="H195" s="153"/>
      <c r="I195" s="153"/>
      <c r="J195" s="153"/>
      <c r="K195" s="153"/>
      <c r="L195" s="153"/>
      <c r="M195" s="153"/>
      <c r="N195" s="153"/>
      <c r="O195" s="153"/>
      <c r="P195" s="153"/>
      <c r="Q195" s="4"/>
      <c r="R195" s="4"/>
    </row>
    <row r="196" spans="1:18" ht="15">
      <c r="A196" s="5" t="s">
        <v>629</v>
      </c>
      <c r="B196" s="5" t="s">
        <v>342</v>
      </c>
      <c r="C196" s="5"/>
      <c r="D196" s="153"/>
      <c r="E196" s="153"/>
      <c r="F196" s="153"/>
      <c r="G196" s="153"/>
      <c r="H196" s="153"/>
      <c r="I196" s="153"/>
      <c r="J196" s="153"/>
      <c r="K196" s="153"/>
      <c r="L196" s="153"/>
      <c r="M196" s="153"/>
      <c r="N196" s="153"/>
      <c r="O196" s="153"/>
      <c r="P196" s="153">
        <f>SUM(D196:O196)</f>
        <v>0</v>
      </c>
      <c r="Q196" s="4"/>
      <c r="R196" s="4"/>
    </row>
    <row r="197" spans="1:18" ht="15">
      <c r="A197" s="5" t="s">
        <v>630</v>
      </c>
      <c r="B197" s="5" t="s">
        <v>342</v>
      </c>
      <c r="C197" s="5"/>
      <c r="D197" s="153"/>
      <c r="E197" s="153"/>
      <c r="F197" s="153"/>
      <c r="G197" s="153"/>
      <c r="H197" s="153"/>
      <c r="I197" s="153"/>
      <c r="J197" s="153"/>
      <c r="K197" s="153"/>
      <c r="L197" s="153"/>
      <c r="M197" s="153"/>
      <c r="N197" s="153"/>
      <c r="O197" s="153"/>
      <c r="P197" s="153"/>
      <c r="Q197" s="4"/>
      <c r="R197" s="4"/>
    </row>
    <row r="198" spans="1:18" ht="15">
      <c r="A198" s="5" t="s">
        <v>627</v>
      </c>
      <c r="B198" s="5" t="s">
        <v>343</v>
      </c>
      <c r="C198" s="5"/>
      <c r="D198" s="153"/>
      <c r="E198" s="153"/>
      <c r="F198" s="153"/>
      <c r="G198" s="153"/>
      <c r="H198" s="153"/>
      <c r="I198" s="153"/>
      <c r="J198" s="153"/>
      <c r="K198" s="153"/>
      <c r="L198" s="153"/>
      <c r="M198" s="153"/>
      <c r="N198" s="153"/>
      <c r="O198" s="153"/>
      <c r="P198" s="153"/>
      <c r="Q198" s="4"/>
      <c r="R198" s="4"/>
    </row>
    <row r="199" spans="1:18" ht="15">
      <c r="A199" s="5" t="s">
        <v>628</v>
      </c>
      <c r="B199" s="5" t="s">
        <v>343</v>
      </c>
      <c r="C199" s="5"/>
      <c r="D199" s="153"/>
      <c r="E199" s="153"/>
      <c r="F199" s="153"/>
      <c r="G199" s="153"/>
      <c r="H199" s="153"/>
      <c r="I199" s="153"/>
      <c r="J199" s="153"/>
      <c r="K199" s="153"/>
      <c r="L199" s="153"/>
      <c r="M199" s="153"/>
      <c r="N199" s="153"/>
      <c r="O199" s="153"/>
      <c r="P199" s="153"/>
      <c r="Q199" s="4"/>
      <c r="R199" s="4"/>
    </row>
    <row r="200" spans="1:18" ht="15">
      <c r="A200" s="7" t="s">
        <v>515</v>
      </c>
      <c r="B200" s="7" t="s">
        <v>344</v>
      </c>
      <c r="C200" s="7"/>
      <c r="D200" s="153">
        <f>SUM(D196:D199)</f>
        <v>0</v>
      </c>
      <c r="E200" s="153">
        <f aca="true" t="shared" si="12" ref="E200:P200">SUM(E196:E199)</f>
        <v>0</v>
      </c>
      <c r="F200" s="153">
        <f t="shared" si="12"/>
        <v>0</v>
      </c>
      <c r="G200" s="153">
        <f t="shared" si="12"/>
        <v>0</v>
      </c>
      <c r="H200" s="153">
        <f t="shared" si="12"/>
        <v>0</v>
      </c>
      <c r="I200" s="153">
        <f t="shared" si="12"/>
        <v>0</v>
      </c>
      <c r="J200" s="153">
        <f t="shared" si="12"/>
        <v>0</v>
      </c>
      <c r="K200" s="153">
        <f t="shared" si="12"/>
        <v>0</v>
      </c>
      <c r="L200" s="153">
        <f t="shared" si="12"/>
        <v>0</v>
      </c>
      <c r="M200" s="153">
        <f t="shared" si="12"/>
        <v>0</v>
      </c>
      <c r="N200" s="153">
        <f t="shared" si="12"/>
        <v>0</v>
      </c>
      <c r="O200" s="153">
        <f t="shared" si="12"/>
        <v>0</v>
      </c>
      <c r="P200" s="153">
        <f t="shared" si="12"/>
        <v>0</v>
      </c>
      <c r="Q200" s="4"/>
      <c r="R200" s="4"/>
    </row>
    <row r="201" spans="1:18" ht="15">
      <c r="A201" s="40" t="s">
        <v>345</v>
      </c>
      <c r="B201" s="5" t="s">
        <v>346</v>
      </c>
      <c r="C201" s="5"/>
      <c r="D201" s="153"/>
      <c r="E201" s="153"/>
      <c r="F201" s="153"/>
      <c r="G201" s="153"/>
      <c r="H201" s="153"/>
      <c r="I201" s="153"/>
      <c r="J201" s="153"/>
      <c r="K201" s="153"/>
      <c r="L201" s="153"/>
      <c r="M201" s="153"/>
      <c r="N201" s="153"/>
      <c r="O201" s="153"/>
      <c r="P201" s="153"/>
      <c r="Q201" s="4"/>
      <c r="R201" s="4"/>
    </row>
    <row r="202" spans="1:18" ht="15">
      <c r="A202" s="40" t="s">
        <v>347</v>
      </c>
      <c r="B202" s="5" t="s">
        <v>348</v>
      </c>
      <c r="C202" s="5"/>
      <c r="D202" s="153"/>
      <c r="E202" s="153"/>
      <c r="F202" s="153"/>
      <c r="G202" s="153"/>
      <c r="H202" s="153"/>
      <c r="I202" s="153"/>
      <c r="J202" s="153"/>
      <c r="K202" s="153"/>
      <c r="L202" s="153"/>
      <c r="M202" s="153"/>
      <c r="N202" s="153"/>
      <c r="O202" s="153"/>
      <c r="P202" s="153"/>
      <c r="Q202" s="4"/>
      <c r="R202" s="4"/>
    </row>
    <row r="203" spans="1:18" ht="15">
      <c r="A203" s="40" t="s">
        <v>349</v>
      </c>
      <c r="B203" s="5" t="s">
        <v>350</v>
      </c>
      <c r="C203" s="5">
        <v>104212</v>
      </c>
      <c r="D203" s="153">
        <f>C203/12</f>
        <v>8684.333333333334</v>
      </c>
      <c r="E203" s="153">
        <f>C203/12</f>
        <v>8684.333333333334</v>
      </c>
      <c r="F203" s="153">
        <f>C203/12</f>
        <v>8684.333333333334</v>
      </c>
      <c r="G203" s="153">
        <f>C203/12</f>
        <v>8684.333333333334</v>
      </c>
      <c r="H203" s="153">
        <f>C203/12</f>
        <v>8684.333333333334</v>
      </c>
      <c r="I203" s="153">
        <f>C203/12</f>
        <v>8684.333333333334</v>
      </c>
      <c r="J203" s="153">
        <f>C203/12</f>
        <v>8684.333333333334</v>
      </c>
      <c r="K203" s="153">
        <f>C203/12</f>
        <v>8684.333333333334</v>
      </c>
      <c r="L203" s="153">
        <f>C203/12</f>
        <v>8684.333333333334</v>
      </c>
      <c r="M203" s="153">
        <f>C203/12</f>
        <v>8684.333333333334</v>
      </c>
      <c r="N203" s="153">
        <f>C203/12</f>
        <v>8684.333333333334</v>
      </c>
      <c r="O203" s="153">
        <f>C203/12</f>
        <v>8684.333333333334</v>
      </c>
      <c r="P203" s="153">
        <f>SUM(D203:O203)</f>
        <v>104211.99999999999</v>
      </c>
      <c r="Q203" s="4"/>
      <c r="R203" s="4"/>
    </row>
    <row r="204" spans="1:18" ht="15">
      <c r="A204" s="40" t="s">
        <v>351</v>
      </c>
      <c r="B204" s="5" t="s">
        <v>352</v>
      </c>
      <c r="C204" s="5"/>
      <c r="D204" s="153"/>
      <c r="E204" s="153"/>
      <c r="F204" s="153"/>
      <c r="G204" s="153"/>
      <c r="H204" s="153"/>
      <c r="I204" s="153"/>
      <c r="J204" s="153"/>
      <c r="K204" s="153"/>
      <c r="L204" s="153"/>
      <c r="M204" s="153"/>
      <c r="N204" s="153"/>
      <c r="O204" s="153"/>
      <c r="P204" s="153"/>
      <c r="Q204" s="4"/>
      <c r="R204" s="4"/>
    </row>
    <row r="205" spans="1:18" ht="15">
      <c r="A205" s="13" t="s">
        <v>497</v>
      </c>
      <c r="B205" s="5" t="s">
        <v>353</v>
      </c>
      <c r="C205" s="5"/>
      <c r="D205" s="153"/>
      <c r="E205" s="153"/>
      <c r="F205" s="153"/>
      <c r="G205" s="153"/>
      <c r="H205" s="153"/>
      <c r="I205" s="153"/>
      <c r="J205" s="153"/>
      <c r="K205" s="153"/>
      <c r="L205" s="153"/>
      <c r="M205" s="153"/>
      <c r="N205" s="153"/>
      <c r="O205" s="153"/>
      <c r="P205" s="153"/>
      <c r="Q205" s="4"/>
      <c r="R205" s="4"/>
    </row>
    <row r="206" spans="1:18" s="150" customFormat="1" ht="15">
      <c r="A206" s="15" t="s">
        <v>516</v>
      </c>
      <c r="B206" s="7" t="s">
        <v>355</v>
      </c>
      <c r="C206" s="7">
        <v>104212</v>
      </c>
      <c r="D206" s="154">
        <f>D190+D195+D200+D201+D202+D203+D204+D205</f>
        <v>8684.333333333334</v>
      </c>
      <c r="E206" s="154">
        <f aca="true" t="shared" si="13" ref="E206:P206">E190+E195+E200+E201+E202+E203+E204+E205</f>
        <v>8684.333333333334</v>
      </c>
      <c r="F206" s="154">
        <f t="shared" si="13"/>
        <v>8684.333333333334</v>
      </c>
      <c r="G206" s="154">
        <f t="shared" si="13"/>
        <v>8684.333333333334</v>
      </c>
      <c r="H206" s="154">
        <f t="shared" si="13"/>
        <v>8684.333333333334</v>
      </c>
      <c r="I206" s="154">
        <f t="shared" si="13"/>
        <v>8684.333333333334</v>
      </c>
      <c r="J206" s="154">
        <f t="shared" si="13"/>
        <v>8684.333333333334</v>
      </c>
      <c r="K206" s="154">
        <f t="shared" si="13"/>
        <v>8684.333333333334</v>
      </c>
      <c r="L206" s="154">
        <f t="shared" si="13"/>
        <v>8684.333333333334</v>
      </c>
      <c r="M206" s="154">
        <f t="shared" si="13"/>
        <v>8684.333333333334</v>
      </c>
      <c r="N206" s="154">
        <f t="shared" si="13"/>
        <v>8684.333333333334</v>
      </c>
      <c r="O206" s="154">
        <f t="shared" si="13"/>
        <v>8684.333333333334</v>
      </c>
      <c r="P206" s="154">
        <f t="shared" si="13"/>
        <v>104211.99999999999</v>
      </c>
      <c r="Q206" s="149"/>
      <c r="R206" s="149"/>
    </row>
    <row r="207" spans="1:18" ht="15">
      <c r="A207" s="13" t="s">
        <v>356</v>
      </c>
      <c r="B207" s="5" t="s">
        <v>357</v>
      </c>
      <c r="C207" s="5"/>
      <c r="D207" s="153"/>
      <c r="E207" s="153"/>
      <c r="F207" s="153"/>
      <c r="G207" s="153"/>
      <c r="H207" s="153"/>
      <c r="I207" s="153"/>
      <c r="J207" s="153"/>
      <c r="K207" s="153"/>
      <c r="L207" s="153"/>
      <c r="M207" s="153"/>
      <c r="N207" s="153"/>
      <c r="O207" s="153"/>
      <c r="P207" s="153"/>
      <c r="Q207" s="4"/>
      <c r="R207" s="4"/>
    </row>
    <row r="208" spans="1:18" ht="15">
      <c r="A208" s="13" t="s">
        <v>358</v>
      </c>
      <c r="B208" s="5" t="s">
        <v>359</v>
      </c>
      <c r="C208" s="5"/>
      <c r="D208" s="153"/>
      <c r="E208" s="153"/>
      <c r="F208" s="153"/>
      <c r="G208" s="153"/>
      <c r="H208" s="153"/>
      <c r="I208" s="153"/>
      <c r="J208" s="153"/>
      <c r="K208" s="153"/>
      <c r="L208" s="153"/>
      <c r="M208" s="153"/>
      <c r="N208" s="153"/>
      <c r="O208" s="153"/>
      <c r="P208" s="153"/>
      <c r="Q208" s="4"/>
      <c r="R208" s="4"/>
    </row>
    <row r="209" spans="1:18" ht="15">
      <c r="A209" s="40" t="s">
        <v>360</v>
      </c>
      <c r="B209" s="5" t="s">
        <v>361</v>
      </c>
      <c r="C209" s="5"/>
      <c r="D209" s="153"/>
      <c r="E209" s="153"/>
      <c r="F209" s="153"/>
      <c r="G209" s="153"/>
      <c r="H209" s="153"/>
      <c r="I209" s="153"/>
      <c r="J209" s="153"/>
      <c r="K209" s="153"/>
      <c r="L209" s="153"/>
      <c r="M209" s="153"/>
      <c r="N209" s="153"/>
      <c r="O209" s="153"/>
      <c r="P209" s="153"/>
      <c r="Q209" s="4"/>
      <c r="R209" s="4"/>
    </row>
    <row r="210" spans="1:18" ht="15">
      <c r="A210" s="40" t="s">
        <v>498</v>
      </c>
      <c r="B210" s="5" t="s">
        <v>362</v>
      </c>
      <c r="C210" s="5"/>
      <c r="D210" s="153"/>
      <c r="E210" s="153"/>
      <c r="F210" s="153"/>
      <c r="G210" s="153"/>
      <c r="H210" s="153"/>
      <c r="I210" s="153"/>
      <c r="J210" s="153"/>
      <c r="K210" s="153"/>
      <c r="L210" s="153"/>
      <c r="M210" s="153"/>
      <c r="N210" s="153"/>
      <c r="O210" s="153"/>
      <c r="P210" s="153"/>
      <c r="Q210" s="4"/>
      <c r="R210" s="4"/>
    </row>
    <row r="211" spans="1:18" s="150" customFormat="1" ht="15">
      <c r="A211" s="14" t="s">
        <v>517</v>
      </c>
      <c r="B211" s="7" t="s">
        <v>363</v>
      </c>
      <c r="C211" s="7"/>
      <c r="D211" s="154"/>
      <c r="E211" s="154"/>
      <c r="F211" s="154"/>
      <c r="G211" s="154"/>
      <c r="H211" s="154"/>
      <c r="I211" s="154"/>
      <c r="J211" s="154"/>
      <c r="K211" s="154"/>
      <c r="L211" s="154"/>
      <c r="M211" s="154"/>
      <c r="N211" s="154"/>
      <c r="O211" s="154"/>
      <c r="P211" s="154"/>
      <c r="Q211" s="149"/>
      <c r="R211" s="149"/>
    </row>
    <row r="212" spans="1:18" s="150" customFormat="1" ht="15">
      <c r="A212" s="15" t="s">
        <v>364</v>
      </c>
      <c r="B212" s="7" t="s">
        <v>365</v>
      </c>
      <c r="C212" s="7"/>
      <c r="D212" s="154"/>
      <c r="E212" s="154"/>
      <c r="F212" s="154"/>
      <c r="G212" s="154"/>
      <c r="H212" s="154"/>
      <c r="I212" s="154"/>
      <c r="J212" s="154"/>
      <c r="K212" s="154"/>
      <c r="L212" s="154"/>
      <c r="M212" s="154"/>
      <c r="N212" s="154"/>
      <c r="O212" s="154"/>
      <c r="P212" s="154"/>
      <c r="Q212" s="149"/>
      <c r="R212" s="149"/>
    </row>
    <row r="213" spans="1:18" s="150" customFormat="1" ht="15.75">
      <c r="A213" s="43" t="s">
        <v>518</v>
      </c>
      <c r="B213" s="44" t="s">
        <v>366</v>
      </c>
      <c r="C213" s="44">
        <v>104212</v>
      </c>
      <c r="D213" s="154">
        <f>D206+D211+D212</f>
        <v>8684.333333333334</v>
      </c>
      <c r="E213" s="154">
        <f aca="true" t="shared" si="14" ref="E213:P213">E206+E211+E212</f>
        <v>8684.333333333334</v>
      </c>
      <c r="F213" s="154">
        <f t="shared" si="14"/>
        <v>8684.333333333334</v>
      </c>
      <c r="G213" s="154">
        <f t="shared" si="14"/>
        <v>8684.333333333334</v>
      </c>
      <c r="H213" s="154">
        <f t="shared" si="14"/>
        <v>8684.333333333334</v>
      </c>
      <c r="I213" s="154">
        <f t="shared" si="14"/>
        <v>8684.333333333334</v>
      </c>
      <c r="J213" s="154">
        <f t="shared" si="14"/>
        <v>8684.333333333334</v>
      </c>
      <c r="K213" s="154">
        <f t="shared" si="14"/>
        <v>8684.333333333334</v>
      </c>
      <c r="L213" s="154">
        <f t="shared" si="14"/>
        <v>8684.333333333334</v>
      </c>
      <c r="M213" s="154">
        <f t="shared" si="14"/>
        <v>8684.333333333334</v>
      </c>
      <c r="N213" s="154">
        <f t="shared" si="14"/>
        <v>8684.333333333334</v>
      </c>
      <c r="O213" s="154">
        <f t="shared" si="14"/>
        <v>8684.333333333334</v>
      </c>
      <c r="P213" s="154">
        <f t="shared" si="14"/>
        <v>104211.99999999999</v>
      </c>
      <c r="Q213" s="149"/>
      <c r="R213" s="149"/>
    </row>
    <row r="214" spans="1:18" s="150" customFormat="1" ht="15.75">
      <c r="A214" s="131" t="s">
        <v>500</v>
      </c>
      <c r="B214" s="131"/>
      <c r="C214" s="131"/>
      <c r="D214" s="154">
        <f>D184+D213</f>
        <v>8684.333333333334</v>
      </c>
      <c r="E214" s="154">
        <f aca="true" t="shared" si="15" ref="E214:P214">E184+E213</f>
        <v>8684.333333333334</v>
      </c>
      <c r="F214" s="154">
        <f t="shared" si="15"/>
        <v>8684.333333333334</v>
      </c>
      <c r="G214" s="154">
        <f t="shared" si="15"/>
        <v>8684.333333333334</v>
      </c>
      <c r="H214" s="154">
        <f t="shared" si="15"/>
        <v>8684.333333333334</v>
      </c>
      <c r="I214" s="154">
        <f t="shared" si="15"/>
        <v>8684.333333333334</v>
      </c>
      <c r="J214" s="154">
        <f t="shared" si="15"/>
        <v>8684.333333333334</v>
      </c>
      <c r="K214" s="154">
        <f t="shared" si="15"/>
        <v>8684.333333333334</v>
      </c>
      <c r="L214" s="154">
        <f t="shared" si="15"/>
        <v>8684.333333333334</v>
      </c>
      <c r="M214" s="154">
        <f t="shared" si="15"/>
        <v>8684.333333333334</v>
      </c>
      <c r="N214" s="154">
        <f t="shared" si="15"/>
        <v>8684.333333333334</v>
      </c>
      <c r="O214" s="154">
        <f t="shared" si="15"/>
        <v>8684.333333333334</v>
      </c>
      <c r="P214" s="154">
        <f t="shared" si="15"/>
        <v>104211.99999999999</v>
      </c>
      <c r="Q214" s="149"/>
      <c r="R214" s="149"/>
    </row>
    <row r="215" spans="2:18" ht="15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</row>
    <row r="216" spans="2:18" ht="15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</row>
    <row r="217" spans="2:18" ht="15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</row>
    <row r="218" spans="2:18" ht="15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</row>
    <row r="219" spans="2:18" ht="15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</row>
    <row r="220" spans="2:18" ht="15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</row>
    <row r="221" spans="2:18" ht="15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</row>
    <row r="222" spans="2:18" ht="15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</row>
    <row r="223" spans="2:18" ht="15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</row>
    <row r="224" spans="2:18" ht="15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</row>
    <row r="225" spans="2:18" ht="15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</row>
    <row r="226" spans="2:18" ht="15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</row>
    <row r="227" spans="2:18" ht="15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</row>
  </sheetData>
  <sheetProtection/>
  <mergeCells count="2">
    <mergeCell ref="A1:P1"/>
    <mergeCell ref="A2:P2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landscape" paperSize="9" scale="28" r:id="rId1"/>
  <headerFooter>
    <oddHeader>&amp;R&amp;"-,Félkövér"25.b. számú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6"/>
  <sheetViews>
    <sheetView zoomScalePageLayoutView="0" workbookViewId="0" topLeftCell="A64">
      <selection activeCell="A98" sqref="A98"/>
    </sheetView>
  </sheetViews>
  <sheetFormatPr defaultColWidth="9.140625" defaultRowHeight="15"/>
  <cols>
    <col min="1" max="1" width="92.57421875" style="0" customWidth="1"/>
    <col min="3" max="3" width="13.00390625" style="0" customWidth="1"/>
    <col min="4" max="4" width="14.140625" style="0" customWidth="1"/>
    <col min="5" max="5" width="14.00390625" style="0" customWidth="1"/>
    <col min="6" max="6" width="13.28125" style="0" customWidth="1"/>
  </cols>
  <sheetData>
    <row r="1" spans="1:6" ht="24" customHeight="1">
      <c r="A1" s="191" t="s">
        <v>709</v>
      </c>
      <c r="B1" s="195"/>
      <c r="C1" s="195"/>
      <c r="D1" s="195"/>
      <c r="E1" s="195"/>
      <c r="F1" s="193"/>
    </row>
    <row r="2" spans="1:8" ht="24" customHeight="1">
      <c r="A2" s="194" t="s">
        <v>547</v>
      </c>
      <c r="B2" s="192"/>
      <c r="C2" s="192"/>
      <c r="D2" s="192"/>
      <c r="E2" s="192"/>
      <c r="F2" s="193"/>
      <c r="H2" s="98"/>
    </row>
    <row r="3" ht="18">
      <c r="A3" s="53"/>
    </row>
    <row r="4" ht="15">
      <c r="A4" s="4" t="s">
        <v>657</v>
      </c>
    </row>
    <row r="5" spans="1:6" ht="45">
      <c r="A5" s="2" t="s">
        <v>64</v>
      </c>
      <c r="B5" s="3" t="s">
        <v>24</v>
      </c>
      <c r="C5" s="68" t="s">
        <v>580</v>
      </c>
      <c r="D5" s="68" t="s">
        <v>581</v>
      </c>
      <c r="E5" s="68" t="s">
        <v>582</v>
      </c>
      <c r="F5" s="117" t="s">
        <v>8</v>
      </c>
    </row>
    <row r="6" spans="1:6" ht="15" customHeight="1">
      <c r="A6" s="34" t="s">
        <v>244</v>
      </c>
      <c r="B6" s="6" t="s">
        <v>245</v>
      </c>
      <c r="C6" s="128">
        <f>'21. sz. melléklet'!C6+'12. sz. melléklet'!C6+'16. sz. melléklet'!C6</f>
        <v>267243</v>
      </c>
      <c r="D6" s="128">
        <f>'21. sz. melléklet'!D6+'12. sz. melléklet'!D6+'16. sz. melléklet'!D6</f>
        <v>0</v>
      </c>
      <c r="E6" s="128">
        <f>'21. sz. melléklet'!E6+'12. sz. melléklet'!E6+'16. sz. melléklet'!E6</f>
        <v>0</v>
      </c>
      <c r="F6" s="128">
        <f>SUM(C6:E6)</f>
        <v>267243</v>
      </c>
    </row>
    <row r="7" spans="1:6" ht="15" customHeight="1">
      <c r="A7" s="5" t="s">
        <v>246</v>
      </c>
      <c r="B7" s="6" t="s">
        <v>247</v>
      </c>
      <c r="C7" s="128">
        <f>'21. sz. melléklet'!C7+'12. sz. melléklet'!C7+'16. sz. melléklet'!C7</f>
        <v>0</v>
      </c>
      <c r="D7" s="128">
        <f>'21. sz. melléklet'!D7+'12. sz. melléklet'!D7+'16. sz. melléklet'!D7</f>
        <v>0</v>
      </c>
      <c r="E7" s="128">
        <f>'21. sz. melléklet'!E7+'12. sz. melléklet'!E7+'16. sz. melléklet'!E7</f>
        <v>0</v>
      </c>
      <c r="F7" s="128">
        <f aca="true" t="shared" si="0" ref="F7:F70">SUM(C7:E7)</f>
        <v>0</v>
      </c>
    </row>
    <row r="8" spans="1:6" ht="15" customHeight="1">
      <c r="A8" s="5" t="s">
        <v>248</v>
      </c>
      <c r="B8" s="6" t="s">
        <v>249</v>
      </c>
      <c r="C8" s="128">
        <f>'21. sz. melléklet'!C8+'12. sz. melléklet'!C8+'16. sz. melléklet'!C8</f>
        <v>18475</v>
      </c>
      <c r="D8" s="128">
        <f>'21. sz. melléklet'!D8+'12. sz. melléklet'!D8+'16. sz. melléklet'!D8</f>
        <v>0</v>
      </c>
      <c r="E8" s="128">
        <f>'21. sz. melléklet'!E8+'12. sz. melléklet'!E8+'16. sz. melléklet'!E8</f>
        <v>0</v>
      </c>
      <c r="F8" s="128">
        <f t="shared" si="0"/>
        <v>18475</v>
      </c>
    </row>
    <row r="9" spans="1:6" ht="15" customHeight="1">
      <c r="A9" s="5" t="s">
        <v>250</v>
      </c>
      <c r="B9" s="6" t="s">
        <v>251</v>
      </c>
      <c r="C9" s="128">
        <f>'21. sz. melléklet'!C9+'12. sz. melléklet'!C9+'16. sz. melléklet'!C9</f>
        <v>6506</v>
      </c>
      <c r="D9" s="128">
        <f>'21. sz. melléklet'!D9+'12. sz. melléklet'!D9+'16. sz. melléklet'!D9</f>
        <v>0</v>
      </c>
      <c r="E9" s="128">
        <f>'21. sz. melléklet'!E9+'12. sz. melléklet'!E9+'16. sz. melléklet'!E9</f>
        <v>0</v>
      </c>
      <c r="F9" s="128">
        <f t="shared" si="0"/>
        <v>6506</v>
      </c>
    </row>
    <row r="10" spans="1:6" ht="15" customHeight="1">
      <c r="A10" s="5" t="s">
        <v>252</v>
      </c>
      <c r="B10" s="6" t="s">
        <v>253</v>
      </c>
      <c r="C10" s="128">
        <f>'21. sz. melléklet'!C10+'12. sz. melléklet'!C10+'16. sz. melléklet'!C10</f>
        <v>0</v>
      </c>
      <c r="D10" s="128">
        <f>'21. sz. melléklet'!D10+'12. sz. melléklet'!D10+'16. sz. melléklet'!D10</f>
        <v>0</v>
      </c>
      <c r="E10" s="128">
        <f>'21. sz. melléklet'!E10+'12. sz. melléklet'!E10+'16. sz. melléklet'!E10</f>
        <v>0</v>
      </c>
      <c r="F10" s="128">
        <f t="shared" si="0"/>
        <v>0</v>
      </c>
    </row>
    <row r="11" spans="1:6" ht="15" customHeight="1">
      <c r="A11" s="5" t="s">
        <v>254</v>
      </c>
      <c r="B11" s="6" t="s">
        <v>255</v>
      </c>
      <c r="C11" s="128">
        <f>'21. sz. melléklet'!C11+'12. sz. melléklet'!C11+'16. sz. melléklet'!C11</f>
        <v>2126</v>
      </c>
      <c r="D11" s="128">
        <f>'21. sz. melléklet'!D11+'12. sz. melléklet'!D11+'16. sz. melléklet'!D11</f>
        <v>0</v>
      </c>
      <c r="E11" s="128">
        <f>'21. sz. melléklet'!E11+'12. sz. melléklet'!E11+'16. sz. melléklet'!E11</f>
        <v>0</v>
      </c>
      <c r="F11" s="128">
        <f t="shared" si="0"/>
        <v>2126</v>
      </c>
    </row>
    <row r="12" spans="1:6" ht="15" customHeight="1">
      <c r="A12" s="7" t="s">
        <v>502</v>
      </c>
      <c r="B12" s="8" t="s">
        <v>256</v>
      </c>
      <c r="C12" s="129">
        <f>'21. sz. melléklet'!C12+'12. sz. melléklet'!C12+'16. sz. melléklet'!C12</f>
        <v>294350</v>
      </c>
      <c r="D12" s="129">
        <f>'21. sz. melléklet'!D12+'12. sz. melléklet'!D12+'16. sz. melléklet'!D12</f>
        <v>0</v>
      </c>
      <c r="E12" s="129">
        <f>'21. sz. melléklet'!E12+'12. sz. melléklet'!E12+'16. sz. melléklet'!E12</f>
        <v>0</v>
      </c>
      <c r="F12" s="129">
        <f t="shared" si="0"/>
        <v>294350</v>
      </c>
    </row>
    <row r="13" spans="1:6" ht="15" customHeight="1">
      <c r="A13" s="5" t="s">
        <v>257</v>
      </c>
      <c r="B13" s="6" t="s">
        <v>258</v>
      </c>
      <c r="C13" s="128">
        <f>'21. sz. melléklet'!C13+'12. sz. melléklet'!C13+'16. sz. melléklet'!C13</f>
        <v>0</v>
      </c>
      <c r="D13" s="128">
        <f>'21. sz. melléklet'!D13+'12. sz. melléklet'!D13+'16. sz. melléklet'!D13</f>
        <v>0</v>
      </c>
      <c r="E13" s="128">
        <f>'21. sz. melléklet'!E13+'12. sz. melléklet'!E13+'16. sz. melléklet'!E13</f>
        <v>0</v>
      </c>
      <c r="F13" s="128">
        <f t="shared" si="0"/>
        <v>0</v>
      </c>
    </row>
    <row r="14" spans="1:6" ht="15" customHeight="1">
      <c r="A14" s="5" t="s">
        <v>259</v>
      </c>
      <c r="B14" s="6" t="s">
        <v>260</v>
      </c>
      <c r="C14" s="128">
        <f>'21. sz. melléklet'!C14+'12. sz. melléklet'!C14+'16. sz. melléklet'!C14</f>
        <v>0</v>
      </c>
      <c r="D14" s="128">
        <f>'21. sz. melléklet'!D14+'12. sz. melléklet'!D14+'16. sz. melléklet'!D14</f>
        <v>0</v>
      </c>
      <c r="E14" s="128">
        <f>'21. sz. melléklet'!E14+'12. sz. melléklet'!E14+'16. sz. melléklet'!E14</f>
        <v>0</v>
      </c>
      <c r="F14" s="128">
        <f t="shared" si="0"/>
        <v>0</v>
      </c>
    </row>
    <row r="15" spans="1:6" ht="15" customHeight="1">
      <c r="A15" s="5" t="s">
        <v>463</v>
      </c>
      <c r="B15" s="6" t="s">
        <v>261</v>
      </c>
      <c r="C15" s="128">
        <f>'21. sz. melléklet'!C15+'12. sz. melléklet'!C15+'16. sz. melléklet'!C15</f>
        <v>0</v>
      </c>
      <c r="D15" s="128">
        <f>'21. sz. melléklet'!D15+'12. sz. melléklet'!D15+'16. sz. melléklet'!D15</f>
        <v>0</v>
      </c>
      <c r="E15" s="128">
        <f>'21. sz. melléklet'!E15+'12. sz. melléklet'!E15+'16. sz. melléklet'!E15</f>
        <v>0</v>
      </c>
      <c r="F15" s="128">
        <f t="shared" si="0"/>
        <v>0</v>
      </c>
    </row>
    <row r="16" spans="1:6" ht="15" customHeight="1">
      <c r="A16" s="5" t="s">
        <v>464</v>
      </c>
      <c r="B16" s="6" t="s">
        <v>262</v>
      </c>
      <c r="C16" s="128">
        <f>'21. sz. melléklet'!C16+'12. sz. melléklet'!C16+'16. sz. melléklet'!C16</f>
        <v>0</v>
      </c>
      <c r="D16" s="128">
        <f>'21. sz. melléklet'!D16+'12. sz. melléklet'!D16+'16. sz. melléklet'!D16</f>
        <v>0</v>
      </c>
      <c r="E16" s="128">
        <f>'21. sz. melléklet'!E16+'12. sz. melléklet'!E16+'16. sz. melléklet'!E16</f>
        <v>0</v>
      </c>
      <c r="F16" s="128">
        <f t="shared" si="0"/>
        <v>0</v>
      </c>
    </row>
    <row r="17" spans="1:6" ht="15" customHeight="1">
      <c r="A17" s="5" t="s">
        <v>465</v>
      </c>
      <c r="B17" s="6" t="s">
        <v>263</v>
      </c>
      <c r="C17" s="128">
        <f>'21. sz. melléklet'!C17+'12. sz. melléklet'!C17+'16. sz. melléklet'!C17</f>
        <v>22500</v>
      </c>
      <c r="D17" s="128">
        <f>'21. sz. melléklet'!D17+'12. sz. melléklet'!D17+'16. sz. melléklet'!D17</f>
        <v>0</v>
      </c>
      <c r="E17" s="128">
        <f>'21. sz. melléklet'!E17+'12. sz. melléklet'!E17+'16. sz. melléklet'!E17</f>
        <v>0</v>
      </c>
      <c r="F17" s="128">
        <f t="shared" si="0"/>
        <v>22500</v>
      </c>
    </row>
    <row r="18" spans="1:6" ht="15" customHeight="1">
      <c r="A18" s="42" t="s">
        <v>503</v>
      </c>
      <c r="B18" s="55" t="s">
        <v>264</v>
      </c>
      <c r="C18" s="129">
        <f>'21. sz. melléklet'!C18+'12. sz. melléklet'!C18+'16. sz. melléklet'!C18</f>
        <v>316850</v>
      </c>
      <c r="D18" s="129">
        <f>'21. sz. melléklet'!D18+'12. sz. melléklet'!D18+'16. sz. melléklet'!D18</f>
        <v>0</v>
      </c>
      <c r="E18" s="129">
        <f>'21. sz. melléklet'!E18+'12. sz. melléklet'!E18+'16. sz. melléklet'!E18</f>
        <v>0</v>
      </c>
      <c r="F18" s="129">
        <f t="shared" si="0"/>
        <v>316850</v>
      </c>
    </row>
    <row r="19" spans="1:6" ht="15" customHeight="1">
      <c r="A19" s="5" t="s">
        <v>469</v>
      </c>
      <c r="B19" s="6" t="s">
        <v>273</v>
      </c>
      <c r="C19" s="128">
        <f>'21. sz. melléklet'!C19+'12. sz. melléklet'!C19+'16. sz. melléklet'!C19</f>
        <v>0</v>
      </c>
      <c r="D19" s="128">
        <f>'21. sz. melléklet'!D19+'12. sz. melléklet'!D19+'16. sz. melléklet'!D19</f>
        <v>0</v>
      </c>
      <c r="E19" s="128">
        <f>'21. sz. melléklet'!E19+'12. sz. melléklet'!E19+'16. sz. melléklet'!E19</f>
        <v>0</v>
      </c>
      <c r="F19" s="128">
        <f t="shared" si="0"/>
        <v>0</v>
      </c>
    </row>
    <row r="20" spans="1:6" ht="15" customHeight="1">
      <c r="A20" s="5" t="s">
        <v>470</v>
      </c>
      <c r="B20" s="6" t="s">
        <v>274</v>
      </c>
      <c r="C20" s="128">
        <f>'21. sz. melléklet'!C20+'12. sz. melléklet'!C20+'16. sz. melléklet'!C20</f>
        <v>0</v>
      </c>
      <c r="D20" s="128">
        <f>'21. sz. melléklet'!D20+'12. sz. melléklet'!D20+'16. sz. melléklet'!D20</f>
        <v>0</v>
      </c>
      <c r="E20" s="128">
        <f>'21. sz. melléklet'!E20+'12. sz. melléklet'!E20+'16. sz. melléklet'!E20</f>
        <v>0</v>
      </c>
      <c r="F20" s="128">
        <f t="shared" si="0"/>
        <v>0</v>
      </c>
    </row>
    <row r="21" spans="1:6" ht="15" customHeight="1">
      <c r="A21" s="7" t="s">
        <v>505</v>
      </c>
      <c r="B21" s="8" t="s">
        <v>275</v>
      </c>
      <c r="C21" s="129">
        <f>'21. sz. melléklet'!C21+'12. sz. melléklet'!C21+'16. sz. melléklet'!C21</f>
        <v>0</v>
      </c>
      <c r="D21" s="129">
        <f>'21. sz. melléklet'!D21+'12. sz. melléklet'!D21+'16. sz. melléklet'!D21</f>
        <v>0</v>
      </c>
      <c r="E21" s="129">
        <f>'21. sz. melléklet'!E21+'12. sz. melléklet'!E21+'16. sz. melléklet'!E21</f>
        <v>0</v>
      </c>
      <c r="F21" s="129">
        <f t="shared" si="0"/>
        <v>0</v>
      </c>
    </row>
    <row r="22" spans="1:6" ht="15" customHeight="1">
      <c r="A22" s="5" t="s">
        <v>471</v>
      </c>
      <c r="B22" s="6" t="s">
        <v>276</v>
      </c>
      <c r="C22" s="128">
        <f>'21. sz. melléklet'!C22+'12. sz. melléklet'!C22+'16. sz. melléklet'!C22</f>
        <v>0</v>
      </c>
      <c r="D22" s="128">
        <f>'21. sz. melléklet'!D22+'12. sz. melléklet'!D22+'16. sz. melléklet'!D22</f>
        <v>0</v>
      </c>
      <c r="E22" s="128">
        <f>'21. sz. melléklet'!E22+'12. sz. melléklet'!E22+'16. sz. melléklet'!E22</f>
        <v>0</v>
      </c>
      <c r="F22" s="128">
        <f t="shared" si="0"/>
        <v>0</v>
      </c>
    </row>
    <row r="23" spans="1:6" ht="15" customHeight="1">
      <c r="A23" s="5" t="s">
        <v>472</v>
      </c>
      <c r="B23" s="6" t="s">
        <v>277</v>
      </c>
      <c r="C23" s="128">
        <f>'21. sz. melléklet'!C23+'12. sz. melléklet'!C23+'16. sz. melléklet'!C23</f>
        <v>0</v>
      </c>
      <c r="D23" s="128">
        <f>'21. sz. melléklet'!D23+'12. sz. melléklet'!D23+'16. sz. melléklet'!D23</f>
        <v>0</v>
      </c>
      <c r="E23" s="128">
        <f>'21. sz. melléklet'!E23+'12. sz. melléklet'!E23+'16. sz. melléklet'!E23</f>
        <v>0</v>
      </c>
      <c r="F23" s="128">
        <f t="shared" si="0"/>
        <v>0</v>
      </c>
    </row>
    <row r="24" spans="1:6" ht="15" customHeight="1">
      <c r="A24" s="5" t="s">
        <v>473</v>
      </c>
      <c r="B24" s="6" t="s">
        <v>278</v>
      </c>
      <c r="C24" s="128">
        <f>'21. sz. melléklet'!C24+'12. sz. melléklet'!C24+'16. sz. melléklet'!C24</f>
        <v>75000</v>
      </c>
      <c r="D24" s="128">
        <f>'21. sz. melléklet'!D24+'12. sz. melléklet'!D24+'16. sz. melléklet'!D24</f>
        <v>0</v>
      </c>
      <c r="E24" s="128">
        <f>'21. sz. melléklet'!E24+'12. sz. melléklet'!E24+'16. sz. melléklet'!E24</f>
        <v>0</v>
      </c>
      <c r="F24" s="128">
        <f t="shared" si="0"/>
        <v>75000</v>
      </c>
    </row>
    <row r="25" spans="1:6" ht="15" customHeight="1">
      <c r="A25" s="5" t="s">
        <v>474</v>
      </c>
      <c r="B25" s="6" t="s">
        <v>279</v>
      </c>
      <c r="C25" s="128">
        <f>'21. sz. melléklet'!C25+'12. sz. melléklet'!C25+'16. sz. melléklet'!C25</f>
        <v>60000</v>
      </c>
      <c r="D25" s="128">
        <f>'21. sz. melléklet'!D25+'12. sz. melléklet'!D25+'16. sz. melléklet'!D25</f>
        <v>0</v>
      </c>
      <c r="E25" s="128">
        <f>'21. sz. melléklet'!E25+'12. sz. melléklet'!E25+'16. sz. melléklet'!E25</f>
        <v>0</v>
      </c>
      <c r="F25" s="128">
        <f t="shared" si="0"/>
        <v>60000</v>
      </c>
    </row>
    <row r="26" spans="1:6" ht="15" customHeight="1">
      <c r="A26" s="5" t="s">
        <v>475</v>
      </c>
      <c r="B26" s="6" t="s">
        <v>282</v>
      </c>
      <c r="C26" s="128">
        <f>'21. sz. melléklet'!C26+'12. sz. melléklet'!C26+'16. sz. melléklet'!C26</f>
        <v>0</v>
      </c>
      <c r="D26" s="128">
        <f>'21. sz. melléklet'!D26+'12. sz. melléklet'!D26+'16. sz. melléklet'!D26</f>
        <v>0</v>
      </c>
      <c r="E26" s="128">
        <f>'21. sz. melléklet'!E26+'12. sz. melléklet'!E26+'16. sz. melléklet'!E26</f>
        <v>0</v>
      </c>
      <c r="F26" s="128">
        <f t="shared" si="0"/>
        <v>0</v>
      </c>
    </row>
    <row r="27" spans="1:6" ht="15" customHeight="1">
      <c r="A27" s="5" t="s">
        <v>283</v>
      </c>
      <c r="B27" s="6" t="s">
        <v>284</v>
      </c>
      <c r="C27" s="128">
        <f>'21. sz. melléklet'!C27+'12. sz. melléklet'!C27+'16. sz. melléklet'!C27</f>
        <v>0</v>
      </c>
      <c r="D27" s="128">
        <f>'21. sz. melléklet'!D27+'12. sz. melléklet'!D27+'16. sz. melléklet'!D27</f>
        <v>0</v>
      </c>
      <c r="E27" s="128">
        <f>'21. sz. melléklet'!E27+'12. sz. melléklet'!E27+'16. sz. melléklet'!E27</f>
        <v>0</v>
      </c>
      <c r="F27" s="128">
        <f t="shared" si="0"/>
        <v>0</v>
      </c>
    </row>
    <row r="28" spans="1:6" ht="15" customHeight="1">
      <c r="A28" s="5" t="s">
        <v>476</v>
      </c>
      <c r="B28" s="6" t="s">
        <v>285</v>
      </c>
      <c r="C28" s="128">
        <f>'21. sz. melléklet'!C28+'12. sz. melléklet'!C28+'16. sz. melléklet'!C28</f>
        <v>18000</v>
      </c>
      <c r="D28" s="128">
        <f>'21. sz. melléklet'!D28+'12. sz. melléklet'!D28+'16. sz. melléklet'!D28</f>
        <v>0</v>
      </c>
      <c r="E28" s="128">
        <f>'21. sz. melléklet'!E28+'12. sz. melléklet'!E28+'16. sz. melléklet'!E28</f>
        <v>0</v>
      </c>
      <c r="F28" s="128">
        <f t="shared" si="0"/>
        <v>18000</v>
      </c>
    </row>
    <row r="29" spans="1:6" ht="15" customHeight="1">
      <c r="A29" s="5" t="s">
        <v>477</v>
      </c>
      <c r="B29" s="6" t="s">
        <v>290</v>
      </c>
      <c r="C29" s="128">
        <f>'21. sz. melléklet'!C29+'12. sz. melléklet'!C29+'16. sz. melléklet'!C29</f>
        <v>1000</v>
      </c>
      <c r="D29" s="128">
        <f>'21. sz. melléklet'!D29+'12. sz. melléklet'!D29+'16. sz. melléklet'!D29</f>
        <v>0</v>
      </c>
      <c r="E29" s="128">
        <f>'21. sz. melléklet'!E29+'12. sz. melléklet'!E29+'16. sz. melléklet'!E29</f>
        <v>0</v>
      </c>
      <c r="F29" s="128">
        <f t="shared" si="0"/>
        <v>1000</v>
      </c>
    </row>
    <row r="30" spans="1:6" ht="15" customHeight="1">
      <c r="A30" s="7" t="s">
        <v>506</v>
      </c>
      <c r="B30" s="8" t="s">
        <v>293</v>
      </c>
      <c r="C30" s="129">
        <f>'21. sz. melléklet'!C30+'12. sz. melléklet'!C30+'16. sz. melléklet'!C30</f>
        <v>79000</v>
      </c>
      <c r="D30" s="129">
        <f>'21. sz. melléklet'!D30+'12. sz. melléklet'!D30+'16. sz. melléklet'!D30</f>
        <v>0</v>
      </c>
      <c r="E30" s="129">
        <f>'21. sz. melléklet'!E30+'12. sz. melléklet'!E30+'16. sz. melléklet'!E30</f>
        <v>0</v>
      </c>
      <c r="F30" s="129">
        <f t="shared" si="0"/>
        <v>79000</v>
      </c>
    </row>
    <row r="31" spans="1:6" ht="15" customHeight="1">
      <c r="A31" s="5" t="s">
        <v>478</v>
      </c>
      <c r="B31" s="6" t="s">
        <v>294</v>
      </c>
      <c r="C31" s="128">
        <f>'21. sz. melléklet'!C31+'12. sz. melléklet'!C31+'16. sz. melléklet'!C31</f>
        <v>0</v>
      </c>
      <c r="D31" s="128">
        <f>'21. sz. melléklet'!D31+'12. sz. melléklet'!D31+'16. sz. melléklet'!D31</f>
        <v>0</v>
      </c>
      <c r="E31" s="128">
        <f>'21. sz. melléklet'!E31+'12. sz. melléklet'!E31+'16. sz. melléklet'!E31</f>
        <v>0</v>
      </c>
      <c r="F31" s="128">
        <f t="shared" si="0"/>
        <v>0</v>
      </c>
    </row>
    <row r="32" spans="1:6" ht="15" customHeight="1">
      <c r="A32" s="42" t="s">
        <v>507</v>
      </c>
      <c r="B32" s="55" t="s">
        <v>295</v>
      </c>
      <c r="C32" s="129">
        <f>'21. sz. melléklet'!C32+'12. sz. melléklet'!C32+'16. sz. melléklet'!C32</f>
        <v>154000</v>
      </c>
      <c r="D32" s="129">
        <f>'21. sz. melléklet'!D32+'12. sz. melléklet'!D32+'16. sz. melléklet'!D32</f>
        <v>0</v>
      </c>
      <c r="E32" s="129">
        <f>'21. sz. melléklet'!E32+'12. sz. melléklet'!E32+'16. sz. melléklet'!E32</f>
        <v>0</v>
      </c>
      <c r="F32" s="129">
        <f t="shared" si="0"/>
        <v>154000</v>
      </c>
    </row>
    <row r="33" spans="1:6" ht="15" customHeight="1">
      <c r="A33" s="13" t="s">
        <v>296</v>
      </c>
      <c r="B33" s="6" t="s">
        <v>297</v>
      </c>
      <c r="C33" s="128">
        <f>'21. sz. melléklet'!C33+'12. sz. melléklet'!C33+'16. sz. melléklet'!C33</f>
        <v>20000</v>
      </c>
      <c r="D33" s="128">
        <f>'21. sz. melléklet'!D33+'12. sz. melléklet'!D33+'16. sz. melléklet'!D33</f>
        <v>0</v>
      </c>
      <c r="E33" s="128">
        <f>'21. sz. melléklet'!E33+'12. sz. melléklet'!E33+'16. sz. melléklet'!E33</f>
        <v>0</v>
      </c>
      <c r="F33" s="128">
        <f t="shared" si="0"/>
        <v>20000</v>
      </c>
    </row>
    <row r="34" spans="1:6" ht="15" customHeight="1">
      <c r="A34" s="13" t="s">
        <v>479</v>
      </c>
      <c r="B34" s="6" t="s">
        <v>298</v>
      </c>
      <c r="C34" s="128">
        <f>'21. sz. melléklet'!C34+'12. sz. melléklet'!C34+'16. sz. melléklet'!C34</f>
        <v>26800</v>
      </c>
      <c r="D34" s="128">
        <f>'21. sz. melléklet'!D34+'12. sz. melléklet'!D34+'16. sz. melléklet'!D34</f>
        <v>0</v>
      </c>
      <c r="E34" s="128">
        <f>'21. sz. melléklet'!E34+'12. sz. melléklet'!E34+'16. sz. melléklet'!E34</f>
        <v>0</v>
      </c>
      <c r="F34" s="128">
        <f t="shared" si="0"/>
        <v>26800</v>
      </c>
    </row>
    <row r="35" spans="1:6" ht="15" customHeight="1">
      <c r="A35" s="13" t="s">
        <v>480</v>
      </c>
      <c r="B35" s="6" t="s">
        <v>299</v>
      </c>
      <c r="C35" s="128">
        <f>'21. sz. melléklet'!C35+'12. sz. melléklet'!C35+'16. sz. melléklet'!C35</f>
        <v>4000</v>
      </c>
      <c r="D35" s="128">
        <f>'21. sz. melléklet'!D35+'12. sz. melléklet'!D35+'16. sz. melléklet'!D35</f>
        <v>0</v>
      </c>
      <c r="E35" s="128">
        <f>'21. sz. melléklet'!E35+'12. sz. melléklet'!E35+'16. sz. melléklet'!E35</f>
        <v>0</v>
      </c>
      <c r="F35" s="128">
        <f t="shared" si="0"/>
        <v>4000</v>
      </c>
    </row>
    <row r="36" spans="1:6" ht="15" customHeight="1">
      <c r="A36" s="13" t="s">
        <v>481</v>
      </c>
      <c r="B36" s="6" t="s">
        <v>300</v>
      </c>
      <c r="C36" s="128">
        <f>'21. sz. melléklet'!C36+'12. sz. melléklet'!C36+'16. sz. melléklet'!C36</f>
        <v>0</v>
      </c>
      <c r="D36" s="128">
        <f>'21. sz. melléklet'!D36+'12. sz. melléklet'!D36+'16. sz. melléklet'!D36</f>
        <v>1000</v>
      </c>
      <c r="E36" s="128">
        <f>'21. sz. melléklet'!E36+'12. sz. melléklet'!E36+'16. sz. melléklet'!E36</f>
        <v>0</v>
      </c>
      <c r="F36" s="128">
        <f t="shared" si="0"/>
        <v>1000</v>
      </c>
    </row>
    <row r="37" spans="1:6" ht="15" customHeight="1">
      <c r="A37" s="13" t="s">
        <v>301</v>
      </c>
      <c r="B37" s="6" t="s">
        <v>302</v>
      </c>
      <c r="C37" s="128">
        <f>'21. sz. melléklet'!C37+'12. sz. melléklet'!C37+'16. sz. melléklet'!C37</f>
        <v>20000</v>
      </c>
      <c r="D37" s="128">
        <f>'21. sz. melléklet'!D37+'12. sz. melléklet'!D37+'16. sz. melléklet'!D37</f>
        <v>0</v>
      </c>
      <c r="E37" s="128">
        <f>'21. sz. melléklet'!E37+'12. sz. melléklet'!E37+'16. sz. melléklet'!E37</f>
        <v>0</v>
      </c>
      <c r="F37" s="128">
        <f t="shared" si="0"/>
        <v>20000</v>
      </c>
    </row>
    <row r="38" spans="1:6" ht="15" customHeight="1">
      <c r="A38" s="13" t="s">
        <v>303</v>
      </c>
      <c r="B38" s="6" t="s">
        <v>304</v>
      </c>
      <c r="C38" s="128">
        <f>'21. sz. melléklet'!C38+'12. sz. melléklet'!C38+'16. sz. melléklet'!C38</f>
        <v>11000</v>
      </c>
      <c r="D38" s="128">
        <f>'21. sz. melléklet'!D38+'12. sz. melléklet'!D38+'16. sz. melléklet'!D38</f>
        <v>0</v>
      </c>
      <c r="E38" s="128">
        <f>'21. sz. melléklet'!E38+'12. sz. melléklet'!E38+'16. sz. melléklet'!E38</f>
        <v>0</v>
      </c>
      <c r="F38" s="128">
        <f t="shared" si="0"/>
        <v>11000</v>
      </c>
    </row>
    <row r="39" spans="1:6" ht="15" customHeight="1">
      <c r="A39" s="13" t="s">
        <v>305</v>
      </c>
      <c r="B39" s="6" t="s">
        <v>306</v>
      </c>
      <c r="C39" s="128">
        <f>'21. sz. melléklet'!C39+'12. sz. melléklet'!C39+'16. sz. melléklet'!C39</f>
        <v>0</v>
      </c>
      <c r="D39" s="128">
        <f>'21. sz. melléklet'!D39+'12. sz. melléklet'!D39+'16. sz. melléklet'!D39</f>
        <v>0</v>
      </c>
      <c r="E39" s="128">
        <f>'21. sz. melléklet'!E39+'12. sz. melléklet'!E39+'16. sz. melléklet'!E39</f>
        <v>0</v>
      </c>
      <c r="F39" s="128">
        <f t="shared" si="0"/>
        <v>0</v>
      </c>
    </row>
    <row r="40" spans="1:6" ht="15" customHeight="1">
      <c r="A40" s="13" t="s">
        <v>482</v>
      </c>
      <c r="B40" s="6" t="s">
        <v>307</v>
      </c>
      <c r="C40" s="128">
        <f>'21. sz. melléklet'!C40+'12. sz. melléklet'!C40+'16. sz. melléklet'!C40</f>
        <v>0</v>
      </c>
      <c r="D40" s="128">
        <f>'21. sz. melléklet'!D40+'12. sz. melléklet'!D40+'16. sz. melléklet'!D40</f>
        <v>0</v>
      </c>
      <c r="E40" s="128">
        <f>'21. sz. melléklet'!E40+'12. sz. melléklet'!E40+'16. sz. melléklet'!E40</f>
        <v>0</v>
      </c>
      <c r="F40" s="128">
        <f t="shared" si="0"/>
        <v>0</v>
      </c>
    </row>
    <row r="41" spans="1:6" ht="15" customHeight="1">
      <c r="A41" s="13" t="s">
        <v>483</v>
      </c>
      <c r="B41" s="6" t="s">
        <v>308</v>
      </c>
      <c r="C41" s="128">
        <f>'21. sz. melléklet'!C41+'12. sz. melléklet'!C41+'16. sz. melléklet'!C41</f>
        <v>0</v>
      </c>
      <c r="D41" s="128">
        <f>'21. sz. melléklet'!D41+'12. sz. melléklet'!D41+'16. sz. melléklet'!D41</f>
        <v>0</v>
      </c>
      <c r="E41" s="128">
        <f>'21. sz. melléklet'!E41+'12. sz. melléklet'!E41+'16. sz. melléklet'!E41</f>
        <v>0</v>
      </c>
      <c r="F41" s="128">
        <f t="shared" si="0"/>
        <v>0</v>
      </c>
    </row>
    <row r="42" spans="1:6" ht="15" customHeight="1">
      <c r="A42" s="13" t="s">
        <v>484</v>
      </c>
      <c r="B42" s="6" t="s">
        <v>309</v>
      </c>
      <c r="C42" s="128">
        <f>'21. sz. melléklet'!C42+'12. sz. melléklet'!C42+'16. sz. melléklet'!C42</f>
        <v>1400</v>
      </c>
      <c r="D42" s="128">
        <f>'21. sz. melléklet'!D42+'12. sz. melléklet'!D42+'16. sz. melléklet'!D42</f>
        <v>0</v>
      </c>
      <c r="E42" s="128">
        <f>'21. sz. melléklet'!E42+'12. sz. melléklet'!E42+'16. sz. melléklet'!E42</f>
        <v>0</v>
      </c>
      <c r="F42" s="128">
        <f t="shared" si="0"/>
        <v>1400</v>
      </c>
    </row>
    <row r="43" spans="1:6" ht="15" customHeight="1">
      <c r="A43" s="54" t="s">
        <v>508</v>
      </c>
      <c r="B43" s="55" t="s">
        <v>310</v>
      </c>
      <c r="C43" s="129">
        <f>'21. sz. melléklet'!C43+'12. sz. melléklet'!C43+'16. sz. melléklet'!C43</f>
        <v>83200</v>
      </c>
      <c r="D43" s="129">
        <f>'21. sz. melléklet'!D43+'12. sz. melléklet'!D43+'16. sz. melléklet'!D43</f>
        <v>1000</v>
      </c>
      <c r="E43" s="129">
        <f>'21. sz. melléklet'!E43+'12. sz. melléklet'!E43+'16. sz. melléklet'!E43</f>
        <v>0</v>
      </c>
      <c r="F43" s="129">
        <f t="shared" si="0"/>
        <v>84200</v>
      </c>
    </row>
    <row r="44" spans="1:6" ht="15" customHeight="1">
      <c r="A44" s="13" t="s">
        <v>319</v>
      </c>
      <c r="B44" s="6" t="s">
        <v>320</v>
      </c>
      <c r="C44" s="128">
        <f>'21. sz. melléklet'!C44+'12. sz. melléklet'!C44+'16. sz. melléklet'!C44</f>
        <v>0</v>
      </c>
      <c r="D44" s="128">
        <f>'21. sz. melléklet'!D44+'12. sz. melléklet'!D44+'16. sz. melléklet'!D44</f>
        <v>0</v>
      </c>
      <c r="E44" s="128">
        <f>'21. sz. melléklet'!E44+'12. sz. melléklet'!E44+'16. sz. melléklet'!E44</f>
        <v>0</v>
      </c>
      <c r="F44" s="128">
        <f t="shared" si="0"/>
        <v>0</v>
      </c>
    </row>
    <row r="45" spans="1:6" ht="15" customHeight="1">
      <c r="A45" s="5" t="s">
        <v>488</v>
      </c>
      <c r="B45" s="6" t="s">
        <v>321</v>
      </c>
      <c r="C45" s="128">
        <f>'21. sz. melléklet'!C45+'12. sz. melléklet'!C45+'16. sz. melléklet'!C45</f>
        <v>0</v>
      </c>
      <c r="D45" s="128">
        <f>'21. sz. melléklet'!D45+'12. sz. melléklet'!D45+'16. sz. melléklet'!D45</f>
        <v>0</v>
      </c>
      <c r="E45" s="128">
        <f>'21. sz. melléklet'!E45+'12. sz. melléklet'!E45+'16. sz. melléklet'!E45</f>
        <v>0</v>
      </c>
      <c r="F45" s="128">
        <f t="shared" si="0"/>
        <v>0</v>
      </c>
    </row>
    <row r="46" spans="1:6" ht="15" customHeight="1">
      <c r="A46" s="13" t="s">
        <v>489</v>
      </c>
      <c r="B46" s="6" t="s">
        <v>322</v>
      </c>
      <c r="C46" s="128">
        <f>'21. sz. melléklet'!C46+'12. sz. melléklet'!C46+'16. sz. melléklet'!C46</f>
        <v>29748</v>
      </c>
      <c r="D46" s="128">
        <f>'21. sz. melléklet'!D46+'12. sz. melléklet'!D46+'16. sz. melléklet'!D46</f>
        <v>0</v>
      </c>
      <c r="E46" s="128">
        <f>'21. sz. melléklet'!E46+'12. sz. melléklet'!E46+'16. sz. melléklet'!E46</f>
        <v>0</v>
      </c>
      <c r="F46" s="128">
        <f t="shared" si="0"/>
        <v>29748</v>
      </c>
    </row>
    <row r="47" spans="1:6" ht="15" customHeight="1">
      <c r="A47" s="42" t="s">
        <v>510</v>
      </c>
      <c r="B47" s="55" t="s">
        <v>323</v>
      </c>
      <c r="C47" s="129">
        <f>'21. sz. melléklet'!C47+'12. sz. melléklet'!C47+'16. sz. melléklet'!C47</f>
        <v>29748</v>
      </c>
      <c r="D47" s="129">
        <f>'21. sz. melléklet'!D47+'12. sz. melléklet'!D47+'16. sz. melléklet'!D47</f>
        <v>0</v>
      </c>
      <c r="E47" s="129">
        <f>'21. sz. melléklet'!E47+'12. sz. melléklet'!E47+'16. sz. melléklet'!E47</f>
        <v>0</v>
      </c>
      <c r="F47" s="129">
        <f t="shared" si="0"/>
        <v>29748</v>
      </c>
    </row>
    <row r="48" spans="1:6" ht="15" customHeight="1">
      <c r="A48" s="66" t="s">
        <v>579</v>
      </c>
      <c r="B48" s="71"/>
      <c r="C48" s="128">
        <f>'21. sz. melléklet'!C48+'12. sz. melléklet'!C48+'16. sz. melléklet'!C48</f>
        <v>0</v>
      </c>
      <c r="D48" s="128">
        <f>'21. sz. melléklet'!D48+'12. sz. melléklet'!D48+'16. sz. melléklet'!D48</f>
        <v>0</v>
      </c>
      <c r="E48" s="128">
        <f>'21. sz. melléklet'!E48+'12. sz. melléklet'!E48+'16. sz. melléklet'!E48</f>
        <v>0</v>
      </c>
      <c r="F48" s="128">
        <f t="shared" si="0"/>
        <v>0</v>
      </c>
    </row>
    <row r="49" spans="1:6" ht="15" customHeight="1">
      <c r="A49" s="5" t="s">
        <v>265</v>
      </c>
      <c r="B49" s="6" t="s">
        <v>266</v>
      </c>
      <c r="C49" s="128">
        <f>'21. sz. melléklet'!C49+'12. sz. melléklet'!C49+'16. sz. melléklet'!C49</f>
        <v>0</v>
      </c>
      <c r="D49" s="128">
        <f>'21. sz. melléklet'!D49+'12. sz. melléklet'!D49+'16. sz. melléklet'!D49</f>
        <v>0</v>
      </c>
      <c r="E49" s="128">
        <f>'21. sz. melléklet'!E49+'12. sz. melléklet'!E49+'16. sz. melléklet'!E49</f>
        <v>0</v>
      </c>
      <c r="F49" s="128">
        <f t="shared" si="0"/>
        <v>0</v>
      </c>
    </row>
    <row r="50" spans="1:6" ht="15" customHeight="1">
      <c r="A50" s="5" t="s">
        <v>267</v>
      </c>
      <c r="B50" s="6" t="s">
        <v>268</v>
      </c>
      <c r="C50" s="128">
        <f>'21. sz. melléklet'!C50+'12. sz. melléklet'!C50+'16. sz. melléklet'!C50</f>
        <v>0</v>
      </c>
      <c r="D50" s="128">
        <f>'21. sz. melléklet'!D50+'12. sz. melléklet'!D50+'16. sz. melléklet'!D50</f>
        <v>0</v>
      </c>
      <c r="E50" s="128">
        <f>'21. sz. melléklet'!E50+'12. sz. melléklet'!E50+'16. sz. melléklet'!E50</f>
        <v>0</v>
      </c>
      <c r="F50" s="128">
        <f t="shared" si="0"/>
        <v>0</v>
      </c>
    </row>
    <row r="51" spans="1:6" ht="15" customHeight="1">
      <c r="A51" s="5" t="s">
        <v>466</v>
      </c>
      <c r="B51" s="6" t="s">
        <v>269</v>
      </c>
      <c r="C51" s="128">
        <f>'21. sz. melléklet'!C51+'12. sz. melléklet'!C51+'16. sz. melléklet'!C51</f>
        <v>0</v>
      </c>
      <c r="D51" s="128">
        <f>'21. sz. melléklet'!D51+'12. sz. melléklet'!D51+'16. sz. melléklet'!D51</f>
        <v>0</v>
      </c>
      <c r="E51" s="128">
        <f>'21. sz. melléklet'!E51+'12. sz. melléklet'!E51+'16. sz. melléklet'!E51</f>
        <v>0</v>
      </c>
      <c r="F51" s="128">
        <f t="shared" si="0"/>
        <v>0</v>
      </c>
    </row>
    <row r="52" spans="1:6" ht="15" customHeight="1">
      <c r="A52" s="5" t="s">
        <v>467</v>
      </c>
      <c r="B52" s="6" t="s">
        <v>270</v>
      </c>
      <c r="C52" s="128">
        <f>'21. sz. melléklet'!C52+'12. sz. melléklet'!C52+'16. sz. melléklet'!C52</f>
        <v>0</v>
      </c>
      <c r="D52" s="128">
        <f>'21. sz. melléklet'!D52+'12. sz. melléklet'!D52+'16. sz. melléklet'!D52</f>
        <v>0</v>
      </c>
      <c r="E52" s="128">
        <f>'21. sz. melléklet'!E52+'12. sz. melléklet'!E52+'16. sz. melléklet'!E52</f>
        <v>0</v>
      </c>
      <c r="F52" s="128">
        <f t="shared" si="0"/>
        <v>0</v>
      </c>
    </row>
    <row r="53" spans="1:6" ht="15" customHeight="1">
      <c r="A53" s="5" t="s">
        <v>468</v>
      </c>
      <c r="B53" s="6" t="s">
        <v>271</v>
      </c>
      <c r="C53" s="128">
        <f>'21. sz. melléklet'!C53+'12. sz. melléklet'!C53+'16. sz. melléklet'!C53</f>
        <v>0</v>
      </c>
      <c r="D53" s="128">
        <f>'21. sz. melléklet'!D53+'12. sz. melléklet'!D53+'16. sz. melléklet'!D53</f>
        <v>0</v>
      </c>
      <c r="E53" s="128">
        <f>'21. sz. melléklet'!E53+'12. sz. melléklet'!E53+'16. sz. melléklet'!E53</f>
        <v>0</v>
      </c>
      <c r="F53" s="128">
        <f t="shared" si="0"/>
        <v>0</v>
      </c>
    </row>
    <row r="54" spans="1:6" ht="15" customHeight="1">
      <c r="A54" s="42" t="s">
        <v>504</v>
      </c>
      <c r="B54" s="55" t="s">
        <v>272</v>
      </c>
      <c r="C54" s="129">
        <f>'21. sz. melléklet'!C54+'12. sz. melléklet'!C54+'16. sz. melléklet'!C54</f>
        <v>0</v>
      </c>
      <c r="D54" s="129">
        <f>'21. sz. melléklet'!D54+'12. sz. melléklet'!D54+'16. sz. melléklet'!D54</f>
        <v>0</v>
      </c>
      <c r="E54" s="129">
        <f>'21. sz. melléklet'!E54+'12. sz. melléklet'!E54+'16. sz. melléklet'!E54</f>
        <v>0</v>
      </c>
      <c r="F54" s="129">
        <f t="shared" si="0"/>
        <v>0</v>
      </c>
    </row>
    <row r="55" spans="1:6" ht="15" customHeight="1">
      <c r="A55" s="13" t="s">
        <v>485</v>
      </c>
      <c r="B55" s="6" t="s">
        <v>311</v>
      </c>
      <c r="C55" s="128">
        <f>'21. sz. melléklet'!C55+'12. sz. melléklet'!C55+'16. sz. melléklet'!C55</f>
        <v>0</v>
      </c>
      <c r="D55" s="128">
        <f>'21. sz. melléklet'!D55+'12. sz. melléklet'!D55+'16. sz. melléklet'!D55</f>
        <v>0</v>
      </c>
      <c r="E55" s="128">
        <f>'21. sz. melléklet'!E55+'12. sz. melléklet'!E55+'16. sz. melléklet'!E55</f>
        <v>0</v>
      </c>
      <c r="F55" s="128">
        <f t="shared" si="0"/>
        <v>0</v>
      </c>
    </row>
    <row r="56" spans="1:6" ht="15" customHeight="1">
      <c r="A56" s="13" t="s">
        <v>486</v>
      </c>
      <c r="B56" s="6" t="s">
        <v>312</v>
      </c>
      <c r="C56" s="128">
        <f>'21. sz. melléklet'!C56+'12. sz. melléklet'!C56+'16. sz. melléklet'!C56</f>
        <v>0</v>
      </c>
      <c r="D56" s="128">
        <f>'21. sz. melléklet'!D56+'12. sz. melléklet'!D56+'16. sz. melléklet'!D56</f>
        <v>0</v>
      </c>
      <c r="E56" s="128">
        <f>'21. sz. melléklet'!E56+'12. sz. melléklet'!E56+'16. sz. melléklet'!E56</f>
        <v>0</v>
      </c>
      <c r="F56" s="128">
        <f t="shared" si="0"/>
        <v>0</v>
      </c>
    </row>
    <row r="57" spans="1:6" ht="15" customHeight="1">
      <c r="A57" s="13" t="s">
        <v>313</v>
      </c>
      <c r="B57" s="6" t="s">
        <v>314</v>
      </c>
      <c r="C57" s="128">
        <f>'21. sz. melléklet'!C57+'12. sz. melléklet'!C57+'16. sz. melléklet'!C57</f>
        <v>0</v>
      </c>
      <c r="D57" s="128">
        <f>'21. sz. melléklet'!D57+'12. sz. melléklet'!D57+'16. sz. melléklet'!D57</f>
        <v>0</v>
      </c>
      <c r="E57" s="128">
        <f>'21. sz. melléklet'!E57+'12. sz. melléklet'!E57+'16. sz. melléklet'!E57</f>
        <v>0</v>
      </c>
      <c r="F57" s="128">
        <f t="shared" si="0"/>
        <v>0</v>
      </c>
    </row>
    <row r="58" spans="1:6" ht="15" customHeight="1">
      <c r="A58" s="13" t="s">
        <v>487</v>
      </c>
      <c r="B58" s="6" t="s">
        <v>315</v>
      </c>
      <c r="C58" s="128">
        <f>'21. sz. melléklet'!C58+'12. sz. melléklet'!C58+'16. sz. melléklet'!C58</f>
        <v>0</v>
      </c>
      <c r="D58" s="128">
        <f>'21. sz. melléklet'!D58+'12. sz. melléklet'!D58+'16. sz. melléklet'!D58</f>
        <v>0</v>
      </c>
      <c r="E58" s="128">
        <f>'21. sz. melléklet'!E58+'12. sz. melléklet'!E58+'16. sz. melléklet'!E58</f>
        <v>0</v>
      </c>
      <c r="F58" s="128">
        <f t="shared" si="0"/>
        <v>0</v>
      </c>
    </row>
    <row r="59" spans="1:6" ht="15" customHeight="1">
      <c r="A59" s="13" t="s">
        <v>316</v>
      </c>
      <c r="B59" s="6" t="s">
        <v>317</v>
      </c>
      <c r="C59" s="128">
        <f>'21. sz. melléklet'!C59+'12. sz. melléklet'!C59+'16. sz. melléklet'!C59</f>
        <v>0</v>
      </c>
      <c r="D59" s="128">
        <f>'21. sz. melléklet'!D59+'12. sz. melléklet'!D59+'16. sz. melléklet'!D59</f>
        <v>0</v>
      </c>
      <c r="E59" s="128">
        <f>'21. sz. melléklet'!E59+'12. sz. melléklet'!E59+'16. sz. melléklet'!E59</f>
        <v>0</v>
      </c>
      <c r="F59" s="128">
        <f t="shared" si="0"/>
        <v>0</v>
      </c>
    </row>
    <row r="60" spans="1:6" ht="15" customHeight="1">
      <c r="A60" s="42" t="s">
        <v>509</v>
      </c>
      <c r="B60" s="55" t="s">
        <v>318</v>
      </c>
      <c r="C60" s="129">
        <f>'21. sz. melléklet'!C60+'12. sz. melléklet'!C60+'16. sz. melléklet'!C60</f>
        <v>0</v>
      </c>
      <c r="D60" s="129">
        <f>'21. sz. melléklet'!D60+'12. sz. melléklet'!D60+'16. sz. melléklet'!D60</f>
        <v>0</v>
      </c>
      <c r="E60" s="129">
        <f>'21. sz. melléklet'!E60+'12. sz. melléklet'!E60+'16. sz. melléklet'!E60</f>
        <v>0</v>
      </c>
      <c r="F60" s="129">
        <f t="shared" si="0"/>
        <v>0</v>
      </c>
    </row>
    <row r="61" spans="1:6" ht="15" customHeight="1">
      <c r="A61" s="13" t="s">
        <v>324</v>
      </c>
      <c r="B61" s="6" t="s">
        <v>325</v>
      </c>
      <c r="C61" s="128">
        <f>'21. sz. melléklet'!C61+'12. sz. melléklet'!C61+'16. sz. melléklet'!C61</f>
        <v>0</v>
      </c>
      <c r="D61" s="128">
        <f>'21. sz. melléklet'!D61+'12. sz. melléklet'!D61+'16. sz. melléklet'!D61</f>
        <v>0</v>
      </c>
      <c r="E61" s="128">
        <f>'21. sz. melléklet'!E61+'12. sz. melléklet'!E61+'16. sz. melléklet'!E61</f>
        <v>0</v>
      </c>
      <c r="F61" s="128">
        <f t="shared" si="0"/>
        <v>0</v>
      </c>
    </row>
    <row r="62" spans="1:6" ht="15" customHeight="1">
      <c r="A62" s="5" t="s">
        <v>490</v>
      </c>
      <c r="B62" s="6" t="s">
        <v>326</v>
      </c>
      <c r="C62" s="128">
        <f>'21. sz. melléklet'!C62+'12. sz. melléklet'!C62+'16. sz. melléklet'!C62</f>
        <v>0</v>
      </c>
      <c r="D62" s="128">
        <f>'21. sz. melléklet'!D62+'12. sz. melléklet'!D62+'16. sz. melléklet'!D62</f>
        <v>0</v>
      </c>
      <c r="E62" s="128">
        <f>'21. sz. melléklet'!E62+'12. sz. melléklet'!E62+'16. sz. melléklet'!E62</f>
        <v>0</v>
      </c>
      <c r="F62" s="128">
        <f t="shared" si="0"/>
        <v>0</v>
      </c>
    </row>
    <row r="63" spans="1:6" ht="15" customHeight="1">
      <c r="A63" s="13" t="s">
        <v>491</v>
      </c>
      <c r="B63" s="6" t="s">
        <v>327</v>
      </c>
      <c r="C63" s="128">
        <f>'21. sz. melléklet'!C63+'12. sz. melléklet'!C63+'16. sz. melléklet'!C63</f>
        <v>0</v>
      </c>
      <c r="D63" s="128">
        <f>'21. sz. melléklet'!D63+'12. sz. melléklet'!D63+'16. sz. melléklet'!D63</f>
        <v>427346</v>
      </c>
      <c r="E63" s="128">
        <f>'21. sz. melléklet'!E63+'12. sz. melléklet'!E63+'16. sz. melléklet'!E63</f>
        <v>0</v>
      </c>
      <c r="F63" s="128">
        <f t="shared" si="0"/>
        <v>427346</v>
      </c>
    </row>
    <row r="64" spans="1:6" ht="15" customHeight="1">
      <c r="A64" s="42" t="s">
        <v>512</v>
      </c>
      <c r="B64" s="55" t="s">
        <v>328</v>
      </c>
      <c r="C64" s="129">
        <f>'21. sz. melléklet'!C64+'12. sz. melléklet'!C64+'16. sz. melléklet'!C64</f>
        <v>0</v>
      </c>
      <c r="D64" s="129">
        <f>'21. sz. melléklet'!D64+'12. sz. melléklet'!D64+'16. sz. melléklet'!D64</f>
        <v>427346</v>
      </c>
      <c r="E64" s="129">
        <f>'21. sz. melléklet'!E64+'12. sz. melléklet'!E64+'16. sz. melléklet'!E64</f>
        <v>0</v>
      </c>
      <c r="F64" s="129">
        <f t="shared" si="0"/>
        <v>427346</v>
      </c>
    </row>
    <row r="65" spans="1:6" ht="15" customHeight="1">
      <c r="A65" s="66" t="s">
        <v>578</v>
      </c>
      <c r="B65" s="71"/>
      <c r="C65" s="128">
        <f>'21. sz. melléklet'!C65+'12. sz. melléklet'!C65+'16. sz. melléklet'!C65</f>
        <v>0</v>
      </c>
      <c r="D65" s="128">
        <f>'21. sz. melléklet'!D65+'12. sz. melléklet'!D65+'16. sz. melléklet'!D65</f>
        <v>0</v>
      </c>
      <c r="E65" s="128">
        <f>'21. sz. melléklet'!E65+'12. sz. melléklet'!E65+'16. sz. melléklet'!E65</f>
        <v>0</v>
      </c>
      <c r="F65" s="128">
        <f t="shared" si="0"/>
        <v>0</v>
      </c>
    </row>
    <row r="66" spans="1:6" ht="15.75">
      <c r="A66" s="52" t="s">
        <v>511</v>
      </c>
      <c r="B66" s="38" t="s">
        <v>329</v>
      </c>
      <c r="C66" s="129">
        <f>'21. sz. melléklet'!C66+'12. sz. melléklet'!C66+'16. sz. melléklet'!C66</f>
        <v>583798</v>
      </c>
      <c r="D66" s="129">
        <f>'21. sz. melléklet'!D66+'12. sz. melléklet'!D66+'16. sz. melléklet'!D66</f>
        <v>428346</v>
      </c>
      <c r="E66" s="129">
        <f>'21. sz. melléklet'!E66+'12. sz. melléklet'!E66+'16. sz. melléklet'!E66</f>
        <v>0</v>
      </c>
      <c r="F66" s="129">
        <f t="shared" si="0"/>
        <v>1012144</v>
      </c>
    </row>
    <row r="67" spans="1:6" ht="15.75">
      <c r="A67" s="70" t="s">
        <v>631</v>
      </c>
      <c r="B67" s="69"/>
      <c r="C67" s="128">
        <f>'21. sz. melléklet'!C67+'12. sz. melléklet'!C67+'16. sz. melléklet'!C67</f>
        <v>0</v>
      </c>
      <c r="D67" s="128">
        <f>'21. sz. melléklet'!D67+'12. sz. melléklet'!D67+'16. sz. melléklet'!D67</f>
        <v>0</v>
      </c>
      <c r="E67" s="128">
        <f>'21. sz. melléklet'!E67+'12. sz. melléklet'!E67+'16. sz. melléklet'!E67</f>
        <v>0</v>
      </c>
      <c r="F67" s="128">
        <f t="shared" si="0"/>
        <v>0</v>
      </c>
    </row>
    <row r="68" spans="1:6" ht="15.75">
      <c r="A68" s="70" t="s">
        <v>632</v>
      </c>
      <c r="B68" s="69"/>
      <c r="C68" s="128">
        <f>'21. sz. melléklet'!C68+'12. sz. melléklet'!C68+'16. sz. melléklet'!C68</f>
        <v>0</v>
      </c>
      <c r="D68" s="128">
        <f>'21. sz. melléklet'!D68+'12. sz. melléklet'!D68+'16. sz. melléklet'!D68</f>
        <v>0</v>
      </c>
      <c r="E68" s="128">
        <f>'21. sz. melléklet'!E68+'12. sz. melléklet'!E68+'16. sz. melléklet'!E68</f>
        <v>0</v>
      </c>
      <c r="F68" s="128">
        <f t="shared" si="0"/>
        <v>0</v>
      </c>
    </row>
    <row r="69" spans="1:6" ht="15">
      <c r="A69" s="40" t="s">
        <v>493</v>
      </c>
      <c r="B69" s="5" t="s">
        <v>330</v>
      </c>
      <c r="C69" s="128">
        <f>'21. sz. melléklet'!C69+'12. sz. melléklet'!C69+'16. sz. melléklet'!C69</f>
        <v>124338</v>
      </c>
      <c r="D69" s="128">
        <f>'21. sz. melléklet'!D69+'12. sz. melléklet'!D69+'16. sz. melléklet'!D69</f>
        <v>0</v>
      </c>
      <c r="E69" s="128">
        <f>'21. sz. melléklet'!E69+'12. sz. melléklet'!E69+'16. sz. melléklet'!E69</f>
        <v>0</v>
      </c>
      <c r="F69" s="128">
        <f t="shared" si="0"/>
        <v>124338</v>
      </c>
    </row>
    <row r="70" spans="1:6" ht="15">
      <c r="A70" s="13" t="s">
        <v>331</v>
      </c>
      <c r="B70" s="5" t="s">
        <v>332</v>
      </c>
      <c r="C70" s="128">
        <f>'21. sz. melléklet'!C70+'12. sz. melléklet'!C70+'16. sz. melléklet'!C70</f>
        <v>0</v>
      </c>
      <c r="D70" s="128">
        <f>'21. sz. melléklet'!D70+'12. sz. melléklet'!D70+'16. sz. melléklet'!D70</f>
        <v>0</v>
      </c>
      <c r="E70" s="128">
        <f>'21. sz. melléklet'!E70+'12. sz. melléklet'!E70+'16. sz. melléklet'!E70</f>
        <v>0</v>
      </c>
      <c r="F70" s="128">
        <f t="shared" si="0"/>
        <v>0</v>
      </c>
    </row>
    <row r="71" spans="1:6" ht="15">
      <c r="A71" s="40" t="s">
        <v>494</v>
      </c>
      <c r="B71" s="5" t="s">
        <v>333</v>
      </c>
      <c r="C71" s="128">
        <f>'21. sz. melléklet'!C71+'12. sz. melléklet'!C71+'16. sz. melléklet'!C71</f>
        <v>0</v>
      </c>
      <c r="D71" s="128">
        <f>'21. sz. melléklet'!D71+'12. sz. melléklet'!D71+'16. sz. melléklet'!D71</f>
        <v>0</v>
      </c>
      <c r="E71" s="128">
        <f>'21. sz. melléklet'!E71+'12. sz. melléklet'!E71+'16. sz. melléklet'!E71</f>
        <v>0</v>
      </c>
      <c r="F71" s="128">
        <f aca="true" t="shared" si="1" ref="F71:F94">SUM(C71:E71)</f>
        <v>0</v>
      </c>
    </row>
    <row r="72" spans="1:6" ht="15">
      <c r="A72" s="15" t="s">
        <v>513</v>
      </c>
      <c r="B72" s="7" t="s">
        <v>334</v>
      </c>
      <c r="C72" s="129">
        <f>'21. sz. melléklet'!C72+'12. sz. melléklet'!C72+'16. sz. melléklet'!C72</f>
        <v>124338</v>
      </c>
      <c r="D72" s="129">
        <f>'21. sz. melléklet'!D72+'12. sz. melléklet'!D72+'16. sz. melléklet'!D72</f>
        <v>0</v>
      </c>
      <c r="E72" s="129">
        <f>'21. sz. melléklet'!E72+'12. sz. melléklet'!E72+'16. sz. melléklet'!E72</f>
        <v>0</v>
      </c>
      <c r="F72" s="129">
        <f t="shared" si="1"/>
        <v>124338</v>
      </c>
    </row>
    <row r="73" spans="1:6" ht="15">
      <c r="A73" s="13" t="s">
        <v>495</v>
      </c>
      <c r="B73" s="5" t="s">
        <v>335</v>
      </c>
      <c r="C73" s="128">
        <f>'21. sz. melléklet'!C73+'12. sz. melléklet'!C73+'16. sz. melléklet'!C73</f>
        <v>0</v>
      </c>
      <c r="D73" s="128">
        <f>'21. sz. melléklet'!D73+'12. sz. melléklet'!D73+'16. sz. melléklet'!D73</f>
        <v>0</v>
      </c>
      <c r="E73" s="128">
        <f>'21. sz. melléklet'!E73+'12. sz. melléklet'!E73+'16. sz. melléklet'!E73</f>
        <v>0</v>
      </c>
      <c r="F73" s="128">
        <f t="shared" si="1"/>
        <v>0</v>
      </c>
    </row>
    <row r="74" spans="1:6" ht="15">
      <c r="A74" s="40" t="s">
        <v>336</v>
      </c>
      <c r="B74" s="5" t="s">
        <v>337</v>
      </c>
      <c r="C74" s="128">
        <f>'21. sz. melléklet'!C74+'12. sz. melléklet'!C74+'16. sz. melléklet'!C74</f>
        <v>0</v>
      </c>
      <c r="D74" s="128">
        <f>'21. sz. melléklet'!D74+'12. sz. melléklet'!D74+'16. sz. melléklet'!D74</f>
        <v>0</v>
      </c>
      <c r="E74" s="128">
        <f>'21. sz. melléklet'!E74+'12. sz. melléklet'!E74+'16. sz. melléklet'!E74</f>
        <v>0</v>
      </c>
      <c r="F74" s="128">
        <f t="shared" si="1"/>
        <v>0</v>
      </c>
    </row>
    <row r="75" spans="1:6" ht="15">
      <c r="A75" s="13" t="s">
        <v>496</v>
      </c>
      <c r="B75" s="5" t="s">
        <v>338</v>
      </c>
      <c r="C75" s="128">
        <f>'21. sz. melléklet'!C75+'12. sz. melléklet'!C75+'16. sz. melléklet'!C75</f>
        <v>0</v>
      </c>
      <c r="D75" s="128">
        <f>'21. sz. melléklet'!D75+'12. sz. melléklet'!D75+'16. sz. melléklet'!D75</f>
        <v>0</v>
      </c>
      <c r="E75" s="128">
        <f>'21. sz. melléklet'!E75+'12. sz. melléklet'!E75+'16. sz. melléklet'!E75</f>
        <v>0</v>
      </c>
      <c r="F75" s="128">
        <f t="shared" si="1"/>
        <v>0</v>
      </c>
    </row>
    <row r="76" spans="1:6" ht="15">
      <c r="A76" s="40" t="s">
        <v>339</v>
      </c>
      <c r="B76" s="5" t="s">
        <v>340</v>
      </c>
      <c r="C76" s="128">
        <f>'21. sz. melléklet'!C76+'12. sz. melléklet'!C76+'16. sz. melléklet'!C76</f>
        <v>0</v>
      </c>
      <c r="D76" s="128">
        <f>'21. sz. melléklet'!D76+'12. sz. melléklet'!D76+'16. sz. melléklet'!D76</f>
        <v>0</v>
      </c>
      <c r="E76" s="128">
        <f>'21. sz. melléklet'!E76+'12. sz. melléklet'!E76+'16. sz. melléklet'!E76</f>
        <v>0</v>
      </c>
      <c r="F76" s="128">
        <f t="shared" si="1"/>
        <v>0</v>
      </c>
    </row>
    <row r="77" spans="1:6" ht="15">
      <c r="A77" s="14" t="s">
        <v>514</v>
      </c>
      <c r="B77" s="7" t="s">
        <v>341</v>
      </c>
      <c r="C77" s="129">
        <f>'21. sz. melléklet'!C77+'12. sz. melléklet'!C77+'16. sz. melléklet'!C77</f>
        <v>0</v>
      </c>
      <c r="D77" s="129">
        <f>'21. sz. melléklet'!D77+'12. sz. melléklet'!D77+'16. sz. melléklet'!D77</f>
        <v>0</v>
      </c>
      <c r="E77" s="129">
        <f>'21. sz. melléklet'!E77+'12. sz. melléklet'!E77+'16. sz. melléklet'!E77</f>
        <v>0</v>
      </c>
      <c r="F77" s="129">
        <f t="shared" si="1"/>
        <v>0</v>
      </c>
    </row>
    <row r="78" spans="1:6" ht="15">
      <c r="A78" s="5" t="s">
        <v>629</v>
      </c>
      <c r="B78" s="5" t="s">
        <v>342</v>
      </c>
      <c r="C78" s="128">
        <f>'21. sz. melléklet'!C78+'12. sz. melléklet'!C78+'16. sz. melléklet'!C78</f>
        <v>30000</v>
      </c>
      <c r="D78" s="128">
        <f>'21. sz. melléklet'!D78+'12. sz. melléklet'!D78+'16. sz. melléklet'!D78</f>
        <v>0</v>
      </c>
      <c r="E78" s="128">
        <f>'21. sz. melléklet'!E78+'12. sz. melléklet'!E78+'16. sz. melléklet'!E78</f>
        <v>0</v>
      </c>
      <c r="F78" s="128">
        <f t="shared" si="1"/>
        <v>30000</v>
      </c>
    </row>
    <row r="79" spans="1:6" ht="15">
      <c r="A79" s="5" t="s">
        <v>630</v>
      </c>
      <c r="B79" s="5" t="s">
        <v>342</v>
      </c>
      <c r="C79" s="128">
        <f>'21. sz. melléklet'!C79+'12. sz. melléklet'!C79+'16. sz. melléklet'!C79</f>
        <v>70000</v>
      </c>
      <c r="D79" s="128">
        <f>'21. sz. melléklet'!D79+'12. sz. melléklet'!D79+'16. sz. melléklet'!D79</f>
        <v>0</v>
      </c>
      <c r="E79" s="128">
        <f>'21. sz. melléklet'!E79+'12. sz. melléklet'!E79+'16. sz. melléklet'!E79</f>
        <v>0</v>
      </c>
      <c r="F79" s="128">
        <f t="shared" si="1"/>
        <v>70000</v>
      </c>
    </row>
    <row r="80" spans="1:6" ht="15">
      <c r="A80" s="5" t="s">
        <v>627</v>
      </c>
      <c r="B80" s="5" t="s">
        <v>343</v>
      </c>
      <c r="C80" s="128">
        <f>'21. sz. melléklet'!C80+'12. sz. melléklet'!C80+'16. sz. melléklet'!C80</f>
        <v>0</v>
      </c>
      <c r="D80" s="128">
        <f>'21. sz. melléklet'!D80+'12. sz. melléklet'!D80+'16. sz. melléklet'!D80</f>
        <v>0</v>
      </c>
      <c r="E80" s="128">
        <f>'21. sz. melléklet'!E80+'12. sz. melléklet'!E80+'16. sz. melléklet'!E80</f>
        <v>0</v>
      </c>
      <c r="F80" s="128">
        <f t="shared" si="1"/>
        <v>0</v>
      </c>
    </row>
    <row r="81" spans="1:6" ht="15">
      <c r="A81" s="5" t="s">
        <v>628</v>
      </c>
      <c r="B81" s="5" t="s">
        <v>343</v>
      </c>
      <c r="C81" s="128">
        <f>'21. sz. melléklet'!C81+'12. sz. melléklet'!C81+'16. sz. melléklet'!C81</f>
        <v>0</v>
      </c>
      <c r="D81" s="128">
        <f>'21. sz. melléklet'!D81+'12. sz. melléklet'!D81+'16. sz. melléklet'!D81</f>
        <v>0</v>
      </c>
      <c r="E81" s="128">
        <f>'21. sz. melléklet'!E81+'12. sz. melléklet'!E81+'16. sz. melléklet'!E81</f>
        <v>0</v>
      </c>
      <c r="F81" s="128">
        <f t="shared" si="1"/>
        <v>0</v>
      </c>
    </row>
    <row r="82" spans="1:6" ht="15">
      <c r="A82" s="7" t="s">
        <v>515</v>
      </c>
      <c r="B82" s="7" t="s">
        <v>344</v>
      </c>
      <c r="C82" s="129">
        <f>SUM(C78:C81)</f>
        <v>100000</v>
      </c>
      <c r="D82" s="129">
        <f>'21. sz. melléklet'!D82+'12. sz. melléklet'!D82+'16. sz. melléklet'!D82</f>
        <v>0</v>
      </c>
      <c r="E82" s="129">
        <f>'21. sz. melléklet'!E82+'12. sz. melléklet'!E82+'16. sz. melléklet'!E82</f>
        <v>0</v>
      </c>
      <c r="F82" s="129">
        <f t="shared" si="1"/>
        <v>100000</v>
      </c>
    </row>
    <row r="83" spans="1:6" ht="15">
      <c r="A83" s="40" t="s">
        <v>345</v>
      </c>
      <c r="B83" s="5" t="s">
        <v>346</v>
      </c>
      <c r="C83" s="128">
        <f>'21. sz. melléklet'!C83+'12. sz. melléklet'!C83+'16. sz. melléklet'!C83</f>
        <v>0</v>
      </c>
      <c r="D83" s="128">
        <f>'21. sz. melléklet'!D83+'12. sz. melléklet'!D83+'16. sz. melléklet'!D83</f>
        <v>0</v>
      </c>
      <c r="E83" s="128">
        <f>'21. sz. melléklet'!E83+'12. sz. melléklet'!E83+'16. sz. melléklet'!E83</f>
        <v>0</v>
      </c>
      <c r="F83" s="128">
        <f t="shared" si="1"/>
        <v>0</v>
      </c>
    </row>
    <row r="84" spans="1:6" ht="15">
      <c r="A84" s="40" t="s">
        <v>347</v>
      </c>
      <c r="B84" s="5" t="s">
        <v>348</v>
      </c>
      <c r="C84" s="128">
        <f>'21. sz. melléklet'!C84+'12. sz. melléklet'!C84+'16. sz. melléklet'!C84</f>
        <v>0</v>
      </c>
      <c r="D84" s="128">
        <f>'21. sz. melléklet'!D84+'12. sz. melléklet'!D84+'16. sz. melléklet'!D84</f>
        <v>0</v>
      </c>
      <c r="E84" s="128">
        <f>'21. sz. melléklet'!E84+'12. sz. melléklet'!E84+'16. sz. melléklet'!E84</f>
        <v>0</v>
      </c>
      <c r="F84" s="128">
        <f t="shared" si="1"/>
        <v>0</v>
      </c>
    </row>
    <row r="85" spans="1:6" ht="15">
      <c r="A85" s="40" t="s">
        <v>349</v>
      </c>
      <c r="B85" s="5" t="s">
        <v>350</v>
      </c>
      <c r="C85" s="128">
        <f>'21. sz. melléklet'!C85+'12. sz. melléklet'!C85+'16. sz. melléklet'!C85</f>
        <v>213705</v>
      </c>
      <c r="D85" s="128">
        <f>'21. sz. melléklet'!D85+'12. sz. melléklet'!D85+'16. sz. melléklet'!D85</f>
        <v>0</v>
      </c>
      <c r="E85" s="128">
        <f>'21. sz. melléklet'!E85+'12. sz. melléklet'!E85+'16. sz. melléklet'!E85</f>
        <v>0</v>
      </c>
      <c r="F85" s="128">
        <f t="shared" si="1"/>
        <v>213705</v>
      </c>
    </row>
    <row r="86" spans="1:6" ht="15">
      <c r="A86" s="40" t="s">
        <v>351</v>
      </c>
      <c r="B86" s="5" t="s">
        <v>352</v>
      </c>
      <c r="C86" s="128">
        <f>'21. sz. melléklet'!C86+'12. sz. melléklet'!C86+'16. sz. melléklet'!C86</f>
        <v>0</v>
      </c>
      <c r="D86" s="128">
        <f>'21. sz. melléklet'!D86+'12. sz. melléklet'!D86+'16. sz. melléklet'!D86</f>
        <v>0</v>
      </c>
      <c r="E86" s="128">
        <f>'21. sz. melléklet'!E86+'12. sz. melléklet'!E86+'16. sz. melléklet'!E86</f>
        <v>0</v>
      </c>
      <c r="F86" s="128">
        <f t="shared" si="1"/>
        <v>0</v>
      </c>
    </row>
    <row r="87" spans="1:6" ht="15">
      <c r="A87" s="13" t="s">
        <v>497</v>
      </c>
      <c r="B87" s="5" t="s">
        <v>353</v>
      </c>
      <c r="C87" s="128">
        <f>'21. sz. melléklet'!C87+'12. sz. melléklet'!C87+'16. sz. melléklet'!C87</f>
        <v>0</v>
      </c>
      <c r="D87" s="128">
        <f>'21. sz. melléklet'!D87+'12. sz. melléklet'!D87+'16. sz. melléklet'!D87</f>
        <v>0</v>
      </c>
      <c r="E87" s="128">
        <f>'21. sz. melléklet'!E87+'12. sz. melléklet'!E87+'16. sz. melléklet'!E87</f>
        <v>0</v>
      </c>
      <c r="F87" s="128">
        <f t="shared" si="1"/>
        <v>0</v>
      </c>
    </row>
    <row r="88" spans="1:6" ht="15">
      <c r="A88" s="15" t="s">
        <v>516</v>
      </c>
      <c r="B88" s="7" t="s">
        <v>355</v>
      </c>
      <c r="C88" s="129">
        <f>SUM(C83:C87)</f>
        <v>213705</v>
      </c>
      <c r="D88" s="129">
        <f>SUM(D83:D87)</f>
        <v>0</v>
      </c>
      <c r="E88" s="129">
        <f>SUM(E83:E87)</f>
        <v>0</v>
      </c>
      <c r="F88" s="129">
        <f>SUM(F83:F87)</f>
        <v>213705</v>
      </c>
    </row>
    <row r="89" spans="1:6" ht="15">
      <c r="A89" s="13" t="s">
        <v>356</v>
      </c>
      <c r="B89" s="5" t="s">
        <v>357</v>
      </c>
      <c r="C89" s="128">
        <f>'21. sz. melléklet'!C89+'12. sz. melléklet'!C89+'16. sz. melléklet'!C89</f>
        <v>0</v>
      </c>
      <c r="D89" s="128">
        <f>'21. sz. melléklet'!D89+'12. sz. melléklet'!D89+'16. sz. melléklet'!D89</f>
        <v>0</v>
      </c>
      <c r="E89" s="128">
        <f>'21. sz. melléklet'!E89+'12. sz. melléklet'!E89+'16. sz. melléklet'!E89</f>
        <v>0</v>
      </c>
      <c r="F89" s="128">
        <f t="shared" si="1"/>
        <v>0</v>
      </c>
    </row>
    <row r="90" spans="1:6" ht="15">
      <c r="A90" s="13" t="s">
        <v>358</v>
      </c>
      <c r="B90" s="5" t="s">
        <v>359</v>
      </c>
      <c r="C90" s="128">
        <f>'21. sz. melléklet'!C90+'12. sz. melléklet'!C90+'16. sz. melléklet'!C90</f>
        <v>0</v>
      </c>
      <c r="D90" s="128">
        <f>'21. sz. melléklet'!D90+'12. sz. melléklet'!D90+'16. sz. melléklet'!D90</f>
        <v>0</v>
      </c>
      <c r="E90" s="128">
        <f>'21. sz. melléklet'!E90+'12. sz. melléklet'!E90+'16. sz. melléklet'!E90</f>
        <v>0</v>
      </c>
      <c r="F90" s="128">
        <f t="shared" si="1"/>
        <v>0</v>
      </c>
    </row>
    <row r="91" spans="1:6" ht="15">
      <c r="A91" s="40" t="s">
        <v>360</v>
      </c>
      <c r="B91" s="5" t="s">
        <v>361</v>
      </c>
      <c r="C91" s="128">
        <f>'21. sz. melléklet'!C91+'12. sz. melléklet'!C91+'16. sz. melléklet'!C91</f>
        <v>0</v>
      </c>
      <c r="D91" s="128">
        <f>'21. sz. melléklet'!D91+'12. sz. melléklet'!D91+'16. sz. melléklet'!D91</f>
        <v>0</v>
      </c>
      <c r="E91" s="128">
        <f>'21. sz. melléklet'!E91+'12. sz. melléklet'!E91+'16. sz. melléklet'!E91</f>
        <v>0</v>
      </c>
      <c r="F91" s="128">
        <f t="shared" si="1"/>
        <v>0</v>
      </c>
    </row>
    <row r="92" spans="1:6" ht="15">
      <c r="A92" s="40" t="s">
        <v>498</v>
      </c>
      <c r="B92" s="5" t="s">
        <v>362</v>
      </c>
      <c r="C92" s="128">
        <f>'21. sz. melléklet'!C92+'12. sz. melléklet'!C92+'16. sz. melléklet'!C92</f>
        <v>0</v>
      </c>
      <c r="D92" s="128">
        <f>'21. sz. melléklet'!D92+'12. sz. melléklet'!D92+'16. sz. melléklet'!D92</f>
        <v>0</v>
      </c>
      <c r="E92" s="128">
        <f>'21. sz. melléklet'!E92+'12. sz. melléklet'!E92+'16. sz. melléklet'!E92</f>
        <v>0</v>
      </c>
      <c r="F92" s="128">
        <f t="shared" si="1"/>
        <v>0</v>
      </c>
    </row>
    <row r="93" spans="1:6" ht="15">
      <c r="A93" s="14" t="s">
        <v>517</v>
      </c>
      <c r="B93" s="7" t="s">
        <v>363</v>
      </c>
      <c r="C93" s="128">
        <f>SUM(C89:C92)</f>
        <v>0</v>
      </c>
      <c r="D93" s="128">
        <f>'21. sz. melléklet'!D93+'12. sz. melléklet'!D93+'16. sz. melléklet'!D93</f>
        <v>0</v>
      </c>
      <c r="E93" s="128">
        <f>'21. sz. melléklet'!E93+'12. sz. melléklet'!E93+'16. sz. melléklet'!E93</f>
        <v>0</v>
      </c>
      <c r="F93" s="128">
        <f t="shared" si="1"/>
        <v>0</v>
      </c>
    </row>
    <row r="94" spans="1:6" ht="15">
      <c r="A94" s="15" t="s">
        <v>364</v>
      </c>
      <c r="B94" s="7" t="s">
        <v>365</v>
      </c>
      <c r="C94" s="128">
        <f>'21. sz. melléklet'!C94+'12. sz. melléklet'!C94+'16. sz. melléklet'!C94</f>
        <v>0</v>
      </c>
      <c r="D94" s="128">
        <f>'21. sz. melléklet'!D94+'12. sz. melléklet'!D94+'16. sz. melléklet'!D94</f>
        <v>0</v>
      </c>
      <c r="E94" s="128">
        <f>'21. sz. melléklet'!E94+'12. sz. melléklet'!E94+'16. sz. melléklet'!E94</f>
        <v>0</v>
      </c>
      <c r="F94" s="128">
        <f t="shared" si="1"/>
        <v>0</v>
      </c>
    </row>
    <row r="95" spans="1:6" ht="15.75">
      <c r="A95" s="43" t="s">
        <v>518</v>
      </c>
      <c r="B95" s="44" t="s">
        <v>366</v>
      </c>
      <c r="C95" s="129">
        <f>C72+C77+C82+C88+C93+C94</f>
        <v>438043</v>
      </c>
      <c r="D95" s="129">
        <f>D72+D77+D82+D88+D93+D94</f>
        <v>0</v>
      </c>
      <c r="E95" s="129">
        <f>E72+E77+E82+E88+E93+E94</f>
        <v>0</v>
      </c>
      <c r="F95" s="129">
        <f>F72+F77+F82+F88+F93+F94</f>
        <v>438043</v>
      </c>
    </row>
    <row r="96" spans="1:6" ht="15.75">
      <c r="A96" s="48" t="s">
        <v>500</v>
      </c>
      <c r="B96" s="49"/>
      <c r="C96" s="129">
        <f>C66+C95</f>
        <v>1021841</v>
      </c>
      <c r="D96" s="129">
        <f>D66+D95</f>
        <v>428346</v>
      </c>
      <c r="E96" s="129">
        <f>E66+E95</f>
        <v>0</v>
      </c>
      <c r="F96" s="129">
        <f>F66+F95</f>
        <v>1450187</v>
      </c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>
    <oddHeader>&amp;R&amp;"-,Félkövér"2. számú melléklet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R227"/>
  <sheetViews>
    <sheetView zoomScalePageLayoutView="0" workbookViewId="0" topLeftCell="A1">
      <selection activeCell="F12" sqref="F12"/>
    </sheetView>
  </sheetViews>
  <sheetFormatPr defaultColWidth="9.140625" defaultRowHeight="15"/>
  <cols>
    <col min="1" max="1" width="91.140625" style="0" customWidth="1"/>
    <col min="3" max="3" width="9.140625" style="0" hidden="1" customWidth="1"/>
    <col min="4" max="4" width="11.421875" style="0" bestFit="1" customWidth="1"/>
    <col min="5" max="6" width="12.57421875" style="0" customWidth="1"/>
    <col min="7" max="7" width="10.00390625" style="0" customWidth="1"/>
    <col min="8" max="8" width="9.7109375" style="0" customWidth="1"/>
    <col min="9" max="10" width="10.421875" style="0" customWidth="1"/>
    <col min="11" max="11" width="15.28125" style="0" bestFit="1" customWidth="1"/>
    <col min="12" max="12" width="16.140625" style="0" bestFit="1" customWidth="1"/>
    <col min="13" max="13" width="12.140625" style="0" bestFit="1" customWidth="1"/>
    <col min="14" max="14" width="14.140625" style="0" bestFit="1" customWidth="1"/>
    <col min="15" max="15" width="14.00390625" style="0" bestFit="1" customWidth="1"/>
    <col min="16" max="16" width="21.140625" style="0" customWidth="1"/>
    <col min="17" max="17" width="9.8515625" style="0" bestFit="1" customWidth="1"/>
  </cols>
  <sheetData>
    <row r="1" spans="1:16" ht="28.5" customHeight="1">
      <c r="A1" s="191" t="s">
        <v>709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</row>
    <row r="2" spans="1:16" ht="26.25" customHeight="1">
      <c r="A2" s="194" t="s">
        <v>3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</row>
    <row r="4" spans="1:2" ht="15">
      <c r="A4" s="133" t="s">
        <v>704</v>
      </c>
      <c r="B4" t="s">
        <v>703</v>
      </c>
    </row>
    <row r="5" spans="1:18" ht="25.5">
      <c r="A5" s="2" t="s">
        <v>64</v>
      </c>
      <c r="B5" s="3" t="s">
        <v>65</v>
      </c>
      <c r="C5" s="3"/>
      <c r="D5" s="86" t="s">
        <v>667</v>
      </c>
      <c r="E5" s="86" t="s">
        <v>668</v>
      </c>
      <c r="F5" s="86" t="s">
        <v>669</v>
      </c>
      <c r="G5" s="86" t="s">
        <v>670</v>
      </c>
      <c r="H5" s="86" t="s">
        <v>671</v>
      </c>
      <c r="I5" s="86" t="s">
        <v>672</v>
      </c>
      <c r="J5" s="86" t="s">
        <v>673</v>
      </c>
      <c r="K5" s="86" t="s">
        <v>674</v>
      </c>
      <c r="L5" s="86" t="s">
        <v>675</v>
      </c>
      <c r="M5" s="86" t="s">
        <v>676</v>
      </c>
      <c r="N5" s="86" t="s">
        <v>677</v>
      </c>
      <c r="O5" s="86" t="s">
        <v>678</v>
      </c>
      <c r="P5" s="87" t="s">
        <v>655</v>
      </c>
      <c r="Q5" s="4"/>
      <c r="R5" s="4"/>
    </row>
    <row r="6" spans="1:18" ht="15">
      <c r="A6" s="31" t="s">
        <v>66</v>
      </c>
      <c r="B6" s="32" t="s">
        <v>67</v>
      </c>
      <c r="C6" s="45">
        <v>67357</v>
      </c>
      <c r="D6" s="139">
        <f>C6/12</f>
        <v>5613.083333333333</v>
      </c>
      <c r="E6" s="139">
        <v>5613</v>
      </c>
      <c r="F6" s="139">
        <v>5613</v>
      </c>
      <c r="G6" s="139">
        <v>5613</v>
      </c>
      <c r="H6" s="139">
        <v>5613</v>
      </c>
      <c r="I6" s="139">
        <v>5613</v>
      </c>
      <c r="J6" s="139">
        <v>5613</v>
      </c>
      <c r="K6" s="139">
        <v>5613</v>
      </c>
      <c r="L6" s="139">
        <v>5613</v>
      </c>
      <c r="M6" s="139">
        <v>5613</v>
      </c>
      <c r="N6" s="139">
        <v>5613</v>
      </c>
      <c r="O6" s="139">
        <v>5614</v>
      </c>
      <c r="P6" s="139">
        <f>SUM(D6:O6)</f>
        <v>67357.08333333333</v>
      </c>
      <c r="Q6" s="4"/>
      <c r="R6" s="4"/>
    </row>
    <row r="7" spans="1:18" ht="15">
      <c r="A7" s="31" t="s">
        <v>68</v>
      </c>
      <c r="B7" s="33" t="s">
        <v>69</v>
      </c>
      <c r="C7" s="45"/>
      <c r="D7" s="139">
        <f>C7/12</f>
        <v>0</v>
      </c>
      <c r="E7" s="139">
        <f>C7/12</f>
        <v>0</v>
      </c>
      <c r="F7" s="139">
        <f>C7/12</f>
        <v>0</v>
      </c>
      <c r="G7" s="139">
        <f>C7/12</f>
        <v>0</v>
      </c>
      <c r="H7" s="139">
        <f>C7/12</f>
        <v>0</v>
      </c>
      <c r="I7" s="139">
        <f>C7/12</f>
        <v>0</v>
      </c>
      <c r="J7" s="139">
        <f>C7/12</f>
        <v>0</v>
      </c>
      <c r="K7" s="139">
        <f>C7/12</f>
        <v>0</v>
      </c>
      <c r="L7" s="139">
        <f>C7/12</f>
        <v>0</v>
      </c>
      <c r="M7" s="139">
        <f>C7/12</f>
        <v>0</v>
      </c>
      <c r="N7" s="139">
        <f>C7/12</f>
        <v>0</v>
      </c>
      <c r="O7" s="139">
        <f>C7/12</f>
        <v>0</v>
      </c>
      <c r="P7" s="139">
        <f aca="true" t="shared" si="0" ref="P7:P18">SUM(D7:O7)</f>
        <v>0</v>
      </c>
      <c r="Q7" s="4"/>
      <c r="R7" s="4"/>
    </row>
    <row r="8" spans="1:18" ht="15">
      <c r="A8" s="31" t="s">
        <v>70</v>
      </c>
      <c r="B8" s="33" t="s">
        <v>71</v>
      </c>
      <c r="C8" s="45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>
        <f t="shared" si="0"/>
        <v>0</v>
      </c>
      <c r="Q8" s="4"/>
      <c r="R8" s="4"/>
    </row>
    <row r="9" spans="1:18" ht="15">
      <c r="A9" s="34" t="s">
        <v>72</v>
      </c>
      <c r="B9" s="33" t="s">
        <v>73</v>
      </c>
      <c r="C9" s="45">
        <v>200</v>
      </c>
      <c r="D9" s="139">
        <f>C9/12</f>
        <v>16.666666666666668</v>
      </c>
      <c r="E9" s="139">
        <f>C9/12</f>
        <v>16.666666666666668</v>
      </c>
      <c r="F9" s="139">
        <f>C9/12</f>
        <v>16.666666666666668</v>
      </c>
      <c r="G9" s="139">
        <f>C9/12</f>
        <v>16.666666666666668</v>
      </c>
      <c r="H9" s="139">
        <f>C9/12</f>
        <v>16.666666666666668</v>
      </c>
      <c r="I9" s="139">
        <f>C9/12</f>
        <v>16.666666666666668</v>
      </c>
      <c r="J9" s="139">
        <f>C9/12</f>
        <v>16.666666666666668</v>
      </c>
      <c r="K9" s="139">
        <f>C9/12</f>
        <v>16.666666666666668</v>
      </c>
      <c r="L9" s="139">
        <f>C9/12</f>
        <v>16.666666666666668</v>
      </c>
      <c r="M9" s="139">
        <f>C9/12</f>
        <v>16.666666666666668</v>
      </c>
      <c r="N9" s="139">
        <f>C9/12</f>
        <v>16.666666666666668</v>
      </c>
      <c r="O9" s="139">
        <f>C9/12</f>
        <v>16.666666666666668</v>
      </c>
      <c r="P9" s="139">
        <f t="shared" si="0"/>
        <v>199.99999999999997</v>
      </c>
      <c r="Q9" s="4"/>
      <c r="R9" s="4"/>
    </row>
    <row r="10" spans="1:18" ht="15">
      <c r="A10" s="34" t="s">
        <v>74</v>
      </c>
      <c r="B10" s="33" t="s">
        <v>75</v>
      </c>
      <c r="C10" s="45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>
        <f t="shared" si="0"/>
        <v>0</v>
      </c>
      <c r="Q10" s="4"/>
      <c r="R10" s="4"/>
    </row>
    <row r="11" spans="1:18" ht="15">
      <c r="A11" s="34" t="s">
        <v>76</v>
      </c>
      <c r="B11" s="33" t="s">
        <v>77</v>
      </c>
      <c r="C11" s="45">
        <v>2129</v>
      </c>
      <c r="D11" s="139"/>
      <c r="E11" s="139"/>
      <c r="F11" s="139"/>
      <c r="G11" s="139"/>
      <c r="H11" s="139"/>
      <c r="I11" s="139"/>
      <c r="J11" s="139"/>
      <c r="K11" s="139">
        <v>596</v>
      </c>
      <c r="L11" s="139">
        <v>1533</v>
      </c>
      <c r="M11" s="139"/>
      <c r="N11" s="139"/>
      <c r="O11" s="139"/>
      <c r="P11" s="139">
        <f t="shared" si="0"/>
        <v>2129</v>
      </c>
      <c r="Q11" s="4"/>
      <c r="R11" s="4"/>
    </row>
    <row r="12" spans="1:18" ht="15">
      <c r="A12" s="34" t="s">
        <v>78</v>
      </c>
      <c r="B12" s="33" t="s">
        <v>79</v>
      </c>
      <c r="C12" s="45">
        <v>3979</v>
      </c>
      <c r="D12" s="139">
        <f>C12/12</f>
        <v>331.5833333333333</v>
      </c>
      <c r="E12" s="139">
        <f>C12/12</f>
        <v>331.5833333333333</v>
      </c>
      <c r="F12" s="139">
        <f>C12/12</f>
        <v>331.5833333333333</v>
      </c>
      <c r="G12" s="139">
        <f>C12/12</f>
        <v>331.5833333333333</v>
      </c>
      <c r="H12" s="139">
        <f>C12/12</f>
        <v>331.5833333333333</v>
      </c>
      <c r="I12" s="139">
        <f>C12/12</f>
        <v>331.5833333333333</v>
      </c>
      <c r="J12" s="139">
        <f>C12/12</f>
        <v>331.5833333333333</v>
      </c>
      <c r="K12" s="139">
        <f>C12/12</f>
        <v>331.5833333333333</v>
      </c>
      <c r="L12" s="139">
        <f>C12/12</f>
        <v>331.5833333333333</v>
      </c>
      <c r="M12" s="139">
        <f>C12/12</f>
        <v>331.5833333333333</v>
      </c>
      <c r="N12" s="139">
        <f>C12/12</f>
        <v>331.5833333333333</v>
      </c>
      <c r="O12" s="139">
        <f>C12/12</f>
        <v>331.5833333333333</v>
      </c>
      <c r="P12" s="139">
        <f t="shared" si="0"/>
        <v>3979.0000000000005</v>
      </c>
      <c r="Q12" s="4"/>
      <c r="R12" s="4"/>
    </row>
    <row r="13" spans="1:18" ht="15">
      <c r="A13" s="34" t="s">
        <v>80</v>
      </c>
      <c r="B13" s="33" t="s">
        <v>81</v>
      </c>
      <c r="C13" s="45"/>
      <c r="D13" s="139">
        <f>C13/12</f>
        <v>0</v>
      </c>
      <c r="E13" s="139">
        <f>C13/12</f>
        <v>0</v>
      </c>
      <c r="F13" s="139">
        <f>C13/12</f>
        <v>0</v>
      </c>
      <c r="G13" s="139">
        <f>C13/12</f>
        <v>0</v>
      </c>
      <c r="H13" s="139">
        <f>C13/12</f>
        <v>0</v>
      </c>
      <c r="I13" s="139">
        <f>C13/12</f>
        <v>0</v>
      </c>
      <c r="J13" s="139">
        <f>C13/12</f>
        <v>0</v>
      </c>
      <c r="K13" s="139">
        <f>C13/12</f>
        <v>0</v>
      </c>
      <c r="L13" s="139">
        <f>C13/12</f>
        <v>0</v>
      </c>
      <c r="M13" s="139">
        <f>C13/12</f>
        <v>0</v>
      </c>
      <c r="N13" s="139">
        <f>C13/12</f>
        <v>0</v>
      </c>
      <c r="O13" s="139">
        <f>C13/12</f>
        <v>0</v>
      </c>
      <c r="P13" s="139">
        <f t="shared" si="0"/>
        <v>0</v>
      </c>
      <c r="Q13" s="4"/>
      <c r="R13" s="4"/>
    </row>
    <row r="14" spans="1:18" ht="15">
      <c r="A14" s="5" t="s">
        <v>82</v>
      </c>
      <c r="B14" s="33" t="s">
        <v>83</v>
      </c>
      <c r="C14" s="45">
        <v>500</v>
      </c>
      <c r="D14" s="139">
        <v>41</v>
      </c>
      <c r="E14" s="139">
        <v>42</v>
      </c>
      <c r="F14" s="139">
        <v>41</v>
      </c>
      <c r="G14" s="139">
        <v>42</v>
      </c>
      <c r="H14" s="139">
        <v>42</v>
      </c>
      <c r="I14" s="139">
        <v>42</v>
      </c>
      <c r="J14" s="139">
        <v>41</v>
      </c>
      <c r="K14" s="139">
        <v>42</v>
      </c>
      <c r="L14" s="139">
        <v>41</v>
      </c>
      <c r="M14" s="139">
        <v>42</v>
      </c>
      <c r="N14" s="139">
        <v>42</v>
      </c>
      <c r="O14" s="139">
        <v>42</v>
      </c>
      <c r="P14" s="139">
        <f t="shared" si="0"/>
        <v>500</v>
      </c>
      <c r="Q14" s="4"/>
      <c r="R14" s="4"/>
    </row>
    <row r="15" spans="1:18" ht="15">
      <c r="A15" s="5" t="s">
        <v>84</v>
      </c>
      <c r="B15" s="33" t="s">
        <v>85</v>
      </c>
      <c r="C15" s="45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>
        <f t="shared" si="0"/>
        <v>0</v>
      </c>
      <c r="Q15" s="4"/>
      <c r="R15" s="4"/>
    </row>
    <row r="16" spans="1:18" ht="15">
      <c r="A16" s="5" t="s">
        <v>86</v>
      </c>
      <c r="B16" s="33" t="s">
        <v>87</v>
      </c>
      <c r="C16" s="45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>
        <f t="shared" si="0"/>
        <v>0</v>
      </c>
      <c r="Q16" s="4"/>
      <c r="R16" s="4"/>
    </row>
    <row r="17" spans="1:18" ht="15">
      <c r="A17" s="5" t="s">
        <v>88</v>
      </c>
      <c r="B17" s="33" t="s">
        <v>89</v>
      </c>
      <c r="C17" s="45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>
        <f t="shared" si="0"/>
        <v>0</v>
      </c>
      <c r="Q17" s="4"/>
      <c r="R17" s="4"/>
    </row>
    <row r="18" spans="1:18" s="150" customFormat="1" ht="15">
      <c r="A18" s="7" t="s">
        <v>429</v>
      </c>
      <c r="B18" s="36" t="s">
        <v>90</v>
      </c>
      <c r="C18" s="45"/>
      <c r="D18" s="148">
        <f>C18/12</f>
        <v>0</v>
      </c>
      <c r="E18" s="148">
        <f>C18/12</f>
        <v>0</v>
      </c>
      <c r="F18" s="148">
        <f>C18/12</f>
        <v>0</v>
      </c>
      <c r="G18" s="148">
        <f>C18/12</f>
        <v>0</v>
      </c>
      <c r="H18" s="148">
        <f>C18/12</f>
        <v>0</v>
      </c>
      <c r="I18" s="148">
        <f>C18/12</f>
        <v>0</v>
      </c>
      <c r="J18" s="148">
        <f>C18/12</f>
        <v>0</v>
      </c>
      <c r="K18" s="148">
        <f>C18/12</f>
        <v>0</v>
      </c>
      <c r="L18" s="148">
        <f>C18/12</f>
        <v>0</v>
      </c>
      <c r="M18" s="148">
        <f>C18/12</f>
        <v>0</v>
      </c>
      <c r="N18" s="148">
        <f>C18/12</f>
        <v>0</v>
      </c>
      <c r="O18" s="148">
        <f>C18/12</f>
        <v>0</v>
      </c>
      <c r="P18" s="139">
        <f t="shared" si="0"/>
        <v>0</v>
      </c>
      <c r="Q18" s="149"/>
      <c r="R18" s="149"/>
    </row>
    <row r="19" spans="1:18" s="150" customFormat="1" ht="15">
      <c r="A19" s="35" t="s">
        <v>367</v>
      </c>
      <c r="B19" s="36" t="s">
        <v>91</v>
      </c>
      <c r="C19" s="120">
        <f>SUM(C6:C18)</f>
        <v>74165</v>
      </c>
      <c r="D19" s="148">
        <f>SUM(D6:D18)</f>
        <v>6002.333333333333</v>
      </c>
      <c r="E19" s="148">
        <f aca="true" t="shared" si="1" ref="E19:P19">SUM(E6:E18)</f>
        <v>6003.25</v>
      </c>
      <c r="F19" s="148">
        <f t="shared" si="1"/>
        <v>6002.25</v>
      </c>
      <c r="G19" s="148">
        <f t="shared" si="1"/>
        <v>6003.25</v>
      </c>
      <c r="H19" s="148">
        <f t="shared" si="1"/>
        <v>6003.25</v>
      </c>
      <c r="I19" s="148">
        <f t="shared" si="1"/>
        <v>6003.25</v>
      </c>
      <c r="J19" s="148">
        <f t="shared" si="1"/>
        <v>6002.25</v>
      </c>
      <c r="K19" s="148">
        <f t="shared" si="1"/>
        <v>6599.25</v>
      </c>
      <c r="L19" s="148">
        <f t="shared" si="1"/>
        <v>7535.25</v>
      </c>
      <c r="M19" s="148">
        <f t="shared" si="1"/>
        <v>6003.25</v>
      </c>
      <c r="N19" s="148">
        <f t="shared" si="1"/>
        <v>6003.25</v>
      </c>
      <c r="O19" s="148">
        <f t="shared" si="1"/>
        <v>6004.25</v>
      </c>
      <c r="P19" s="148">
        <f t="shared" si="1"/>
        <v>74165.08333333333</v>
      </c>
      <c r="Q19" s="149"/>
      <c r="R19" s="149"/>
    </row>
    <row r="20" spans="1:18" ht="15">
      <c r="A20" s="5" t="s">
        <v>92</v>
      </c>
      <c r="B20" s="33" t="s">
        <v>93</v>
      </c>
      <c r="C20" s="45"/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4"/>
      <c r="R20" s="4"/>
    </row>
    <row r="21" spans="1:18" ht="15">
      <c r="A21" s="5" t="s">
        <v>94</v>
      </c>
      <c r="B21" s="33" t="s">
        <v>95</v>
      </c>
      <c r="C21" s="45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4"/>
      <c r="R21" s="4"/>
    </row>
    <row r="22" spans="1:18" ht="15">
      <c r="A22" s="6" t="s">
        <v>96</v>
      </c>
      <c r="B22" s="33" t="s">
        <v>97</v>
      </c>
      <c r="C22" s="45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4"/>
      <c r="R22" s="4"/>
    </row>
    <row r="23" spans="1:18" s="150" customFormat="1" ht="15">
      <c r="A23" s="7" t="s">
        <v>368</v>
      </c>
      <c r="B23" s="36" t="s">
        <v>98</v>
      </c>
      <c r="C23" s="45">
        <f>SUM(C20:C22)</f>
        <v>0</v>
      </c>
      <c r="D23" s="148">
        <f>C23/12</f>
        <v>0</v>
      </c>
      <c r="E23" s="148">
        <f>C23/12</f>
        <v>0</v>
      </c>
      <c r="F23" s="148">
        <f>C23/12</f>
        <v>0</v>
      </c>
      <c r="G23" s="148">
        <f>C23/12</f>
        <v>0</v>
      </c>
      <c r="H23" s="148">
        <f>C23/12</f>
        <v>0</v>
      </c>
      <c r="I23" s="148">
        <f>C23/12</f>
        <v>0</v>
      </c>
      <c r="J23" s="148">
        <f>C23/12</f>
        <v>0</v>
      </c>
      <c r="K23" s="148">
        <f>C23/12</f>
        <v>0</v>
      </c>
      <c r="L23" s="148">
        <f>C23/12</f>
        <v>0</v>
      </c>
      <c r="M23" s="148">
        <f>C23/12</f>
        <v>0</v>
      </c>
      <c r="N23" s="148">
        <f>C23/12</f>
        <v>0</v>
      </c>
      <c r="O23" s="148">
        <f>C23/12</f>
        <v>0</v>
      </c>
      <c r="P23" s="148">
        <f>SUM(D23:O23)</f>
        <v>0</v>
      </c>
      <c r="Q23" s="149"/>
      <c r="R23" s="149"/>
    </row>
    <row r="24" spans="1:18" s="150" customFormat="1" ht="15">
      <c r="A24" s="56" t="s">
        <v>459</v>
      </c>
      <c r="B24" s="57" t="s">
        <v>99</v>
      </c>
      <c r="C24" s="120">
        <f>C19+C23</f>
        <v>74165</v>
      </c>
      <c r="D24" s="148">
        <f>C24/12</f>
        <v>6180.416666666667</v>
      </c>
      <c r="E24" s="148">
        <f>C24/12</f>
        <v>6180.416666666667</v>
      </c>
      <c r="F24" s="148">
        <f>C24/12</f>
        <v>6180.416666666667</v>
      </c>
      <c r="G24" s="148">
        <f>C24/12</f>
        <v>6180.416666666667</v>
      </c>
      <c r="H24" s="148">
        <f>C24/12</f>
        <v>6180.416666666667</v>
      </c>
      <c r="I24" s="148">
        <f>C24/12</f>
        <v>6180.416666666667</v>
      </c>
      <c r="J24" s="148">
        <f>C24/12</f>
        <v>6180.416666666667</v>
      </c>
      <c r="K24" s="148">
        <f>C24/12</f>
        <v>6180.416666666667</v>
      </c>
      <c r="L24" s="148">
        <f>C24/12</f>
        <v>6180.416666666667</v>
      </c>
      <c r="M24" s="148">
        <f>C24/12</f>
        <v>6180.416666666667</v>
      </c>
      <c r="N24" s="148">
        <f>C24/12</f>
        <v>6180.416666666667</v>
      </c>
      <c r="O24" s="148">
        <f>C24/12</f>
        <v>6180.416666666667</v>
      </c>
      <c r="P24" s="148">
        <f>SUM(D24:O24)</f>
        <v>74165</v>
      </c>
      <c r="Q24" s="149"/>
      <c r="R24" s="149"/>
    </row>
    <row r="25" spans="1:18" s="150" customFormat="1" ht="15">
      <c r="A25" s="42" t="s">
        <v>430</v>
      </c>
      <c r="B25" s="57" t="s">
        <v>100</v>
      </c>
      <c r="C25" s="120">
        <v>20836</v>
      </c>
      <c r="D25" s="148">
        <f>C25/12</f>
        <v>1736.3333333333333</v>
      </c>
      <c r="E25" s="148">
        <f>C25/12</f>
        <v>1736.3333333333333</v>
      </c>
      <c r="F25" s="148">
        <f>C25/12</f>
        <v>1736.3333333333333</v>
      </c>
      <c r="G25" s="148">
        <f>C25/12</f>
        <v>1736.3333333333333</v>
      </c>
      <c r="H25" s="148">
        <f>C25/12</f>
        <v>1736.3333333333333</v>
      </c>
      <c r="I25" s="148">
        <f>C25/12</f>
        <v>1736.3333333333333</v>
      </c>
      <c r="J25" s="148">
        <f>C25/12</f>
        <v>1736.3333333333333</v>
      </c>
      <c r="K25" s="148">
        <f>C25/12</f>
        <v>1736.3333333333333</v>
      </c>
      <c r="L25" s="148">
        <f>C25/12</f>
        <v>1736.3333333333333</v>
      </c>
      <c r="M25" s="148">
        <f>C25/12</f>
        <v>1736.3333333333333</v>
      </c>
      <c r="N25" s="148">
        <f>C25/12</f>
        <v>1736.3333333333333</v>
      </c>
      <c r="O25" s="148">
        <f>C25/12</f>
        <v>1736.3333333333333</v>
      </c>
      <c r="P25" s="148">
        <f>SUM(D25:O25)</f>
        <v>20836</v>
      </c>
      <c r="Q25" s="149"/>
      <c r="R25" s="149"/>
    </row>
    <row r="26" spans="1:18" ht="15">
      <c r="A26" s="5" t="s">
        <v>101</v>
      </c>
      <c r="B26" s="33" t="s">
        <v>102</v>
      </c>
      <c r="C26" s="45">
        <v>910</v>
      </c>
      <c r="D26" s="139">
        <v>76</v>
      </c>
      <c r="E26" s="139">
        <v>76</v>
      </c>
      <c r="F26" s="139">
        <v>76</v>
      </c>
      <c r="G26" s="139">
        <v>75</v>
      </c>
      <c r="H26" s="139">
        <v>75</v>
      </c>
      <c r="I26" s="139">
        <v>76</v>
      </c>
      <c r="J26" s="139">
        <v>76</v>
      </c>
      <c r="K26" s="139">
        <v>76</v>
      </c>
      <c r="L26" s="139">
        <v>76</v>
      </c>
      <c r="M26" s="139">
        <v>76</v>
      </c>
      <c r="N26" s="139">
        <v>76</v>
      </c>
      <c r="O26" s="139">
        <v>76</v>
      </c>
      <c r="P26" s="139">
        <f>SUM(D26:O26)</f>
        <v>910</v>
      </c>
      <c r="Q26" s="4"/>
      <c r="R26" s="4"/>
    </row>
    <row r="27" spans="1:18" ht="15">
      <c r="A27" s="5" t="s">
        <v>103</v>
      </c>
      <c r="B27" s="33" t="s">
        <v>104</v>
      </c>
      <c r="C27" s="45">
        <v>2470</v>
      </c>
      <c r="D27" s="139">
        <f>C27/12</f>
        <v>205.83333333333334</v>
      </c>
      <c r="E27" s="139">
        <f>C27/12</f>
        <v>205.83333333333334</v>
      </c>
      <c r="F27" s="139">
        <f>C27/12</f>
        <v>205.83333333333334</v>
      </c>
      <c r="G27" s="139">
        <f>C27/12</f>
        <v>205.83333333333334</v>
      </c>
      <c r="H27" s="139">
        <f>C27/12</f>
        <v>205.83333333333334</v>
      </c>
      <c r="I27" s="139">
        <f>C27/12</f>
        <v>205.83333333333334</v>
      </c>
      <c r="J27" s="139">
        <f>C27/12</f>
        <v>205.83333333333334</v>
      </c>
      <c r="K27" s="139">
        <f>C27/12</f>
        <v>205.83333333333334</v>
      </c>
      <c r="L27" s="139">
        <f>C27/12</f>
        <v>205.83333333333334</v>
      </c>
      <c r="M27" s="139">
        <f>C27/12</f>
        <v>205.83333333333334</v>
      </c>
      <c r="N27" s="139">
        <f>C27/12</f>
        <v>205.83333333333334</v>
      </c>
      <c r="O27" s="139">
        <f>C27/12</f>
        <v>205.83333333333334</v>
      </c>
      <c r="P27" s="139">
        <f>SUM(D27:O27)</f>
        <v>2470</v>
      </c>
      <c r="Q27" s="4"/>
      <c r="R27" s="4"/>
    </row>
    <row r="28" spans="1:18" ht="15">
      <c r="A28" s="5" t="s">
        <v>105</v>
      </c>
      <c r="B28" s="33" t="s">
        <v>106</v>
      </c>
      <c r="C28" s="45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4"/>
      <c r="R28" s="4"/>
    </row>
    <row r="29" spans="1:18" s="150" customFormat="1" ht="15">
      <c r="A29" s="7" t="s">
        <v>369</v>
      </c>
      <c r="B29" s="36" t="s">
        <v>107</v>
      </c>
      <c r="C29" s="120">
        <f>SUM(C26:C28)</f>
        <v>3380</v>
      </c>
      <c r="D29" s="148">
        <f>SUM(D26:D28)</f>
        <v>281.83333333333337</v>
      </c>
      <c r="E29" s="148">
        <f>SUM(E26:E28)</f>
        <v>281.83333333333337</v>
      </c>
      <c r="F29" s="148">
        <f aca="true" t="shared" si="2" ref="F29:O29">SUM(F26:F28)</f>
        <v>281.83333333333337</v>
      </c>
      <c r="G29" s="148">
        <f t="shared" si="2"/>
        <v>280.83333333333337</v>
      </c>
      <c r="H29" s="148">
        <f t="shared" si="2"/>
        <v>280.83333333333337</v>
      </c>
      <c r="I29" s="148">
        <f t="shared" si="2"/>
        <v>281.83333333333337</v>
      </c>
      <c r="J29" s="148">
        <f t="shared" si="2"/>
        <v>281.83333333333337</v>
      </c>
      <c r="K29" s="148">
        <f t="shared" si="2"/>
        <v>281.83333333333337</v>
      </c>
      <c r="L29" s="148">
        <f t="shared" si="2"/>
        <v>281.83333333333337</v>
      </c>
      <c r="M29" s="148">
        <f t="shared" si="2"/>
        <v>281.83333333333337</v>
      </c>
      <c r="N29" s="148">
        <f t="shared" si="2"/>
        <v>281.83333333333337</v>
      </c>
      <c r="O29" s="148">
        <f t="shared" si="2"/>
        <v>281.83333333333337</v>
      </c>
      <c r="P29" s="148">
        <f>SUM(D29:O29)</f>
        <v>3380.0000000000014</v>
      </c>
      <c r="Q29" s="149"/>
      <c r="R29" s="149"/>
    </row>
    <row r="30" spans="1:18" ht="15">
      <c r="A30" s="5" t="s">
        <v>108</v>
      </c>
      <c r="B30" s="33" t="s">
        <v>109</v>
      </c>
      <c r="C30" s="45"/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4"/>
      <c r="R30" s="4"/>
    </row>
    <row r="31" spans="1:18" ht="15">
      <c r="A31" s="5" t="s">
        <v>110</v>
      </c>
      <c r="B31" s="33" t="s">
        <v>111</v>
      </c>
      <c r="C31" s="45">
        <v>300</v>
      </c>
      <c r="D31" s="139">
        <f>C31/12</f>
        <v>25</v>
      </c>
      <c r="E31" s="139">
        <f>C31/12</f>
        <v>25</v>
      </c>
      <c r="F31" s="139">
        <f>C31/12</f>
        <v>25</v>
      </c>
      <c r="G31" s="139">
        <f>C31/12</f>
        <v>25</v>
      </c>
      <c r="H31" s="139">
        <f>C31/12</f>
        <v>25</v>
      </c>
      <c r="I31" s="139">
        <f>C31/12</f>
        <v>25</v>
      </c>
      <c r="J31" s="139">
        <f>C31/12</f>
        <v>25</v>
      </c>
      <c r="K31" s="139">
        <f>C31/12</f>
        <v>25</v>
      </c>
      <c r="L31" s="139">
        <f>C31/12</f>
        <v>25</v>
      </c>
      <c r="M31" s="139">
        <f>C31/12</f>
        <v>25</v>
      </c>
      <c r="N31" s="139">
        <f>C31/12</f>
        <v>25</v>
      </c>
      <c r="O31" s="139">
        <f>C31/12</f>
        <v>25</v>
      </c>
      <c r="P31" s="139">
        <f>SUM(D31:O31)</f>
        <v>300</v>
      </c>
      <c r="Q31" s="4"/>
      <c r="R31" s="4"/>
    </row>
    <row r="32" spans="1:18" s="150" customFormat="1" ht="15">
      <c r="A32" s="7" t="s">
        <v>460</v>
      </c>
      <c r="B32" s="36" t="s">
        <v>112</v>
      </c>
      <c r="C32" s="120">
        <f>SUM(C30:C31)</f>
        <v>300</v>
      </c>
      <c r="D32" s="148">
        <f>D30+D31</f>
        <v>25</v>
      </c>
      <c r="E32" s="148">
        <f>E30+E31</f>
        <v>25</v>
      </c>
      <c r="F32" s="148">
        <f aca="true" t="shared" si="3" ref="F32:O32">F30+F31</f>
        <v>25</v>
      </c>
      <c r="G32" s="148">
        <f t="shared" si="3"/>
        <v>25</v>
      </c>
      <c r="H32" s="148">
        <f t="shared" si="3"/>
        <v>25</v>
      </c>
      <c r="I32" s="148">
        <f t="shared" si="3"/>
        <v>25</v>
      </c>
      <c r="J32" s="148">
        <f t="shared" si="3"/>
        <v>25</v>
      </c>
      <c r="K32" s="148">
        <f t="shared" si="3"/>
        <v>25</v>
      </c>
      <c r="L32" s="148">
        <f t="shared" si="3"/>
        <v>25</v>
      </c>
      <c r="M32" s="148">
        <f t="shared" si="3"/>
        <v>25</v>
      </c>
      <c r="N32" s="148">
        <f t="shared" si="3"/>
        <v>25</v>
      </c>
      <c r="O32" s="148">
        <f t="shared" si="3"/>
        <v>25</v>
      </c>
      <c r="P32" s="148">
        <f>P30+P31</f>
        <v>300</v>
      </c>
      <c r="Q32" s="149"/>
      <c r="R32" s="149"/>
    </row>
    <row r="33" spans="1:18" ht="15">
      <c r="A33" s="5" t="s">
        <v>113</v>
      </c>
      <c r="B33" s="33" t="s">
        <v>114</v>
      </c>
      <c r="C33" s="45">
        <v>5700</v>
      </c>
      <c r="D33" s="139">
        <f>C33/12</f>
        <v>475</v>
      </c>
      <c r="E33" s="139">
        <f>C33/12</f>
        <v>475</v>
      </c>
      <c r="F33" s="139">
        <f>C33/12</f>
        <v>475</v>
      </c>
      <c r="G33" s="139">
        <f>C33/12</f>
        <v>475</v>
      </c>
      <c r="H33" s="139">
        <f>C33/12</f>
        <v>475</v>
      </c>
      <c r="I33" s="139">
        <f>C33/12</f>
        <v>475</v>
      </c>
      <c r="J33" s="139">
        <f>C33/12</f>
        <v>475</v>
      </c>
      <c r="K33" s="139">
        <f>C33/12</f>
        <v>475</v>
      </c>
      <c r="L33" s="139">
        <f>C33/12</f>
        <v>475</v>
      </c>
      <c r="M33" s="139">
        <f>C33/12</f>
        <v>475</v>
      </c>
      <c r="N33" s="139">
        <f>C33/12</f>
        <v>475</v>
      </c>
      <c r="O33" s="139">
        <f>C33/12</f>
        <v>475</v>
      </c>
      <c r="P33" s="139">
        <f>SUM(D33:O33)</f>
        <v>5700</v>
      </c>
      <c r="Q33" s="4"/>
      <c r="R33" s="4"/>
    </row>
    <row r="34" spans="1:18" ht="15">
      <c r="A34" s="5" t="s">
        <v>115</v>
      </c>
      <c r="B34" s="33" t="s">
        <v>116</v>
      </c>
      <c r="C34" s="45"/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4"/>
      <c r="R34" s="4"/>
    </row>
    <row r="35" spans="1:18" ht="15">
      <c r="A35" s="5" t="s">
        <v>431</v>
      </c>
      <c r="B35" s="33" t="s">
        <v>117</v>
      </c>
      <c r="C35" s="45"/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4"/>
      <c r="R35" s="4"/>
    </row>
    <row r="36" spans="1:18" ht="15">
      <c r="A36" s="5"/>
      <c r="B36" s="33" t="s">
        <v>119</v>
      </c>
      <c r="C36" s="45">
        <v>900</v>
      </c>
      <c r="D36" s="139">
        <f>C36/12</f>
        <v>75</v>
      </c>
      <c r="E36" s="139">
        <v>75</v>
      </c>
      <c r="F36" s="139">
        <v>75</v>
      </c>
      <c r="G36" s="139">
        <v>75</v>
      </c>
      <c r="H36" s="139">
        <v>75</v>
      </c>
      <c r="I36" s="139">
        <v>75</v>
      </c>
      <c r="J36" s="139">
        <v>75</v>
      </c>
      <c r="K36" s="139">
        <v>75</v>
      </c>
      <c r="L36" s="139">
        <v>75</v>
      </c>
      <c r="M36" s="139">
        <v>75</v>
      </c>
      <c r="N36" s="139">
        <v>75</v>
      </c>
      <c r="O36" s="139">
        <v>75</v>
      </c>
      <c r="P36" s="139">
        <f>SUM(D36:O36)</f>
        <v>900</v>
      </c>
      <c r="Q36" s="4"/>
      <c r="R36" s="4"/>
    </row>
    <row r="37" spans="1:18" ht="15">
      <c r="A37" s="10" t="s">
        <v>432</v>
      </c>
      <c r="B37" s="33" t="s">
        <v>120</v>
      </c>
      <c r="C37" s="45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4"/>
      <c r="R37" s="4"/>
    </row>
    <row r="38" spans="1:18" ht="15">
      <c r="A38" s="6" t="s">
        <v>121</v>
      </c>
      <c r="B38" s="33" t="s">
        <v>122</v>
      </c>
      <c r="C38" s="45">
        <v>400</v>
      </c>
      <c r="D38" s="139">
        <f>C38/12</f>
        <v>33.333333333333336</v>
      </c>
      <c r="E38" s="139">
        <f>C38/12</f>
        <v>33.333333333333336</v>
      </c>
      <c r="F38" s="139">
        <f>C38/12</f>
        <v>33.333333333333336</v>
      </c>
      <c r="G38" s="139">
        <f>C38/12</f>
        <v>33.333333333333336</v>
      </c>
      <c r="H38" s="139">
        <f>C38/12</f>
        <v>33.333333333333336</v>
      </c>
      <c r="I38" s="139">
        <f>C38/12</f>
        <v>33.333333333333336</v>
      </c>
      <c r="J38" s="139">
        <f>C38/12</f>
        <v>33.333333333333336</v>
      </c>
      <c r="K38" s="139">
        <f>C38/12</f>
        <v>33.333333333333336</v>
      </c>
      <c r="L38" s="139">
        <f>C38/12</f>
        <v>33.333333333333336</v>
      </c>
      <c r="M38" s="139">
        <f>C38/12</f>
        <v>33.333333333333336</v>
      </c>
      <c r="N38" s="139">
        <f>C38/12</f>
        <v>33.333333333333336</v>
      </c>
      <c r="O38" s="139">
        <f>C38/12</f>
        <v>33.333333333333336</v>
      </c>
      <c r="P38" s="139">
        <f>SUM(D38:O38)</f>
        <v>399.99999999999994</v>
      </c>
      <c r="Q38" s="4"/>
      <c r="R38" s="4"/>
    </row>
    <row r="39" spans="1:18" ht="15">
      <c r="A39" s="5" t="s">
        <v>433</v>
      </c>
      <c r="B39" s="33" t="s">
        <v>123</v>
      </c>
      <c r="C39" s="45">
        <v>250</v>
      </c>
      <c r="D39" s="139">
        <v>21</v>
      </c>
      <c r="E39" s="139">
        <v>21</v>
      </c>
      <c r="F39" s="139">
        <v>21</v>
      </c>
      <c r="G39" s="139">
        <v>20</v>
      </c>
      <c r="H39" s="139">
        <v>21</v>
      </c>
      <c r="I39" s="139">
        <v>21</v>
      </c>
      <c r="J39" s="139">
        <v>21</v>
      </c>
      <c r="K39" s="139">
        <v>21</v>
      </c>
      <c r="L39" s="139">
        <v>21</v>
      </c>
      <c r="M39" s="139">
        <v>21</v>
      </c>
      <c r="N39" s="139">
        <v>21</v>
      </c>
      <c r="O39" s="139">
        <v>20</v>
      </c>
      <c r="P39" s="139">
        <f>SUM(D39:O39)</f>
        <v>250</v>
      </c>
      <c r="Q39" s="4"/>
      <c r="R39" s="4"/>
    </row>
    <row r="40" spans="1:18" s="150" customFormat="1" ht="15">
      <c r="A40" s="7" t="s">
        <v>370</v>
      </c>
      <c r="B40" s="36" t="s">
        <v>124</v>
      </c>
      <c r="C40" s="120">
        <v>7250</v>
      </c>
      <c r="D40" s="148">
        <f aca="true" t="shared" si="4" ref="D40:P40">SUM(D33:D39)</f>
        <v>604.3333333333334</v>
      </c>
      <c r="E40" s="148">
        <f t="shared" si="4"/>
        <v>604.3333333333334</v>
      </c>
      <c r="F40" s="148">
        <f t="shared" si="4"/>
        <v>604.3333333333334</v>
      </c>
      <c r="G40" s="148">
        <f t="shared" si="4"/>
        <v>603.3333333333334</v>
      </c>
      <c r="H40" s="148">
        <f t="shared" si="4"/>
        <v>604.3333333333334</v>
      </c>
      <c r="I40" s="148">
        <f t="shared" si="4"/>
        <v>604.3333333333334</v>
      </c>
      <c r="J40" s="148">
        <f t="shared" si="4"/>
        <v>604.3333333333334</v>
      </c>
      <c r="K40" s="148">
        <f t="shared" si="4"/>
        <v>604.3333333333334</v>
      </c>
      <c r="L40" s="148">
        <f t="shared" si="4"/>
        <v>604.3333333333334</v>
      </c>
      <c r="M40" s="148">
        <f t="shared" si="4"/>
        <v>604.3333333333334</v>
      </c>
      <c r="N40" s="148">
        <f t="shared" si="4"/>
        <v>604.3333333333334</v>
      </c>
      <c r="O40" s="148">
        <f t="shared" si="4"/>
        <v>603.3333333333334</v>
      </c>
      <c r="P40" s="148">
        <f t="shared" si="4"/>
        <v>7250</v>
      </c>
      <c r="Q40" s="149"/>
      <c r="R40" s="149"/>
    </row>
    <row r="41" spans="1:18" ht="15">
      <c r="A41" s="5" t="s">
        <v>125</v>
      </c>
      <c r="B41" s="33" t="s">
        <v>126</v>
      </c>
      <c r="C41" s="125">
        <v>150</v>
      </c>
      <c r="D41" s="139">
        <f>C41/12</f>
        <v>12.5</v>
      </c>
      <c r="E41" s="139">
        <f>C41/12</f>
        <v>12.5</v>
      </c>
      <c r="F41" s="139">
        <f>C41/12</f>
        <v>12.5</v>
      </c>
      <c r="G41" s="139">
        <f>C41/12</f>
        <v>12.5</v>
      </c>
      <c r="H41" s="139">
        <f>C41/12</f>
        <v>12.5</v>
      </c>
      <c r="I41" s="139">
        <f>C41/12</f>
        <v>12.5</v>
      </c>
      <c r="J41" s="139">
        <f>C41/12</f>
        <v>12.5</v>
      </c>
      <c r="K41" s="139">
        <f>C41/12</f>
        <v>12.5</v>
      </c>
      <c r="L41" s="139">
        <f>C41/12</f>
        <v>12.5</v>
      </c>
      <c r="M41" s="139">
        <f>C41/12</f>
        <v>12.5</v>
      </c>
      <c r="N41" s="139">
        <f>C41/12</f>
        <v>12.5</v>
      </c>
      <c r="O41" s="139">
        <f>C41/12</f>
        <v>12.5</v>
      </c>
      <c r="P41" s="139">
        <f>SUM(D41:O41)</f>
        <v>150</v>
      </c>
      <c r="Q41" s="4"/>
      <c r="R41" s="4"/>
    </row>
    <row r="42" spans="1:18" ht="15">
      <c r="A42" s="5" t="s">
        <v>127</v>
      </c>
      <c r="B42" s="33" t="s">
        <v>128</v>
      </c>
      <c r="C42" s="45">
        <v>0</v>
      </c>
      <c r="D42" s="139"/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39"/>
      <c r="Q42" s="4"/>
      <c r="R42" s="4"/>
    </row>
    <row r="43" spans="1:18" s="150" customFormat="1" ht="15">
      <c r="A43" s="7" t="s">
        <v>371</v>
      </c>
      <c r="B43" s="36" t="s">
        <v>129</v>
      </c>
      <c r="C43" s="120">
        <v>150</v>
      </c>
      <c r="D43" s="148">
        <f>D41+D42</f>
        <v>12.5</v>
      </c>
      <c r="E43" s="148">
        <f>E41+E42</f>
        <v>12.5</v>
      </c>
      <c r="F43" s="148">
        <f aca="true" t="shared" si="5" ref="F43:P43">F41+F42</f>
        <v>12.5</v>
      </c>
      <c r="G43" s="148">
        <f t="shared" si="5"/>
        <v>12.5</v>
      </c>
      <c r="H43" s="148">
        <f t="shared" si="5"/>
        <v>12.5</v>
      </c>
      <c r="I43" s="148">
        <f t="shared" si="5"/>
        <v>12.5</v>
      </c>
      <c r="J43" s="148">
        <f t="shared" si="5"/>
        <v>12.5</v>
      </c>
      <c r="K43" s="148">
        <f t="shared" si="5"/>
        <v>12.5</v>
      </c>
      <c r="L43" s="148">
        <f t="shared" si="5"/>
        <v>12.5</v>
      </c>
      <c r="M43" s="148">
        <f t="shared" si="5"/>
        <v>12.5</v>
      </c>
      <c r="N43" s="148">
        <f t="shared" si="5"/>
        <v>12.5</v>
      </c>
      <c r="O43" s="148">
        <f t="shared" si="5"/>
        <v>12.5</v>
      </c>
      <c r="P43" s="148">
        <f t="shared" si="5"/>
        <v>150</v>
      </c>
      <c r="Q43" s="149"/>
      <c r="R43" s="149"/>
    </row>
    <row r="44" spans="1:18" ht="15">
      <c r="A44" s="5" t="s">
        <v>130</v>
      </c>
      <c r="B44" s="33" t="s">
        <v>131</v>
      </c>
      <c r="C44" s="125">
        <v>2932</v>
      </c>
      <c r="D44" s="139">
        <f>C44/12</f>
        <v>244.33333333333334</v>
      </c>
      <c r="E44" s="139">
        <f>C44/12</f>
        <v>244.33333333333334</v>
      </c>
      <c r="F44" s="139">
        <f>C44/12</f>
        <v>244.33333333333334</v>
      </c>
      <c r="G44" s="139">
        <f>C44/12</f>
        <v>244.33333333333334</v>
      </c>
      <c r="H44" s="139">
        <f>C44/12</f>
        <v>244.33333333333334</v>
      </c>
      <c r="I44" s="139">
        <f>C44/12</f>
        <v>244.33333333333334</v>
      </c>
      <c r="J44" s="139">
        <f>C44/12</f>
        <v>244.33333333333334</v>
      </c>
      <c r="K44" s="139">
        <f>C44/12</f>
        <v>244.33333333333334</v>
      </c>
      <c r="L44" s="139">
        <f>C44/12</f>
        <v>244.33333333333334</v>
      </c>
      <c r="M44" s="139">
        <f>C44/12</f>
        <v>244.33333333333334</v>
      </c>
      <c r="N44" s="139">
        <f>C44/12</f>
        <v>244.33333333333334</v>
      </c>
      <c r="O44" s="139">
        <f>C44/12</f>
        <v>244.33333333333334</v>
      </c>
      <c r="P44" s="139">
        <f>SUM(D44:O44)</f>
        <v>2932.0000000000005</v>
      </c>
      <c r="Q44" s="4"/>
      <c r="R44" s="4"/>
    </row>
    <row r="45" spans="1:18" ht="15">
      <c r="A45" s="5" t="s">
        <v>132</v>
      </c>
      <c r="B45" s="33" t="s">
        <v>133</v>
      </c>
      <c r="C45" s="45"/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4"/>
      <c r="R45" s="4"/>
    </row>
    <row r="46" spans="1:18" ht="15">
      <c r="A46" s="5" t="s">
        <v>434</v>
      </c>
      <c r="B46" s="33" t="s">
        <v>134</v>
      </c>
      <c r="C46" s="45"/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4"/>
      <c r="R46" s="4"/>
    </row>
    <row r="47" spans="1:18" ht="15">
      <c r="A47" s="5" t="s">
        <v>435</v>
      </c>
      <c r="B47" s="33" t="s">
        <v>135</v>
      </c>
      <c r="C47" s="45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4"/>
      <c r="R47" s="4"/>
    </row>
    <row r="48" spans="1:18" ht="15">
      <c r="A48" s="5" t="s">
        <v>136</v>
      </c>
      <c r="B48" s="33" t="s">
        <v>137</v>
      </c>
      <c r="C48" s="45">
        <v>480</v>
      </c>
      <c r="D48" s="139">
        <f>C48/12</f>
        <v>40</v>
      </c>
      <c r="E48" s="139">
        <f>C48/12</f>
        <v>40</v>
      </c>
      <c r="F48" s="139">
        <f>C48/12</f>
        <v>40</v>
      </c>
      <c r="G48" s="139">
        <f>C48/12</f>
        <v>40</v>
      </c>
      <c r="H48" s="139">
        <f>C48/12</f>
        <v>40</v>
      </c>
      <c r="I48" s="139">
        <f>C48/12</f>
        <v>40</v>
      </c>
      <c r="J48" s="139">
        <f>C48/12</f>
        <v>40</v>
      </c>
      <c r="K48" s="139">
        <f>C48/12</f>
        <v>40</v>
      </c>
      <c r="L48" s="139">
        <f>C48/12</f>
        <v>40</v>
      </c>
      <c r="M48" s="139">
        <f>C48/12</f>
        <v>40</v>
      </c>
      <c r="N48" s="139">
        <f>C48/12</f>
        <v>40</v>
      </c>
      <c r="O48" s="139">
        <f>C48/12</f>
        <v>40</v>
      </c>
      <c r="P48" s="139">
        <f>SUM(D48:O48)</f>
        <v>480</v>
      </c>
      <c r="Q48" s="4"/>
      <c r="R48" s="4"/>
    </row>
    <row r="49" spans="1:18" s="150" customFormat="1" ht="15">
      <c r="A49" s="7" t="s">
        <v>372</v>
      </c>
      <c r="B49" s="36" t="s">
        <v>138</v>
      </c>
      <c r="C49" s="120">
        <v>3412</v>
      </c>
      <c r="D49" s="148">
        <f>SUM(D44:D48)</f>
        <v>284.33333333333337</v>
      </c>
      <c r="E49" s="148">
        <f aca="true" t="shared" si="6" ref="E49:P49">SUM(E44:E48)</f>
        <v>284.33333333333337</v>
      </c>
      <c r="F49" s="148">
        <f t="shared" si="6"/>
        <v>284.33333333333337</v>
      </c>
      <c r="G49" s="148">
        <f t="shared" si="6"/>
        <v>284.33333333333337</v>
      </c>
      <c r="H49" s="148">
        <f t="shared" si="6"/>
        <v>284.33333333333337</v>
      </c>
      <c r="I49" s="148">
        <f t="shared" si="6"/>
        <v>284.33333333333337</v>
      </c>
      <c r="J49" s="148">
        <f t="shared" si="6"/>
        <v>284.33333333333337</v>
      </c>
      <c r="K49" s="148">
        <f t="shared" si="6"/>
        <v>284.33333333333337</v>
      </c>
      <c r="L49" s="148">
        <f t="shared" si="6"/>
        <v>284.33333333333337</v>
      </c>
      <c r="M49" s="148">
        <f t="shared" si="6"/>
        <v>284.33333333333337</v>
      </c>
      <c r="N49" s="148">
        <f t="shared" si="6"/>
        <v>284.33333333333337</v>
      </c>
      <c r="O49" s="148">
        <f t="shared" si="6"/>
        <v>284.33333333333337</v>
      </c>
      <c r="P49" s="148">
        <f t="shared" si="6"/>
        <v>3412.0000000000005</v>
      </c>
      <c r="Q49" s="149"/>
      <c r="R49" s="149"/>
    </row>
    <row r="50" spans="1:18" s="150" customFormat="1" ht="15">
      <c r="A50" s="42" t="s">
        <v>373</v>
      </c>
      <c r="B50" s="57" t="s">
        <v>139</v>
      </c>
      <c r="C50" s="120">
        <f>C29+C32+C40+C43+C49</f>
        <v>14492</v>
      </c>
      <c r="D50" s="148">
        <f aca="true" t="shared" si="7" ref="D50:P50">D29+D32+D40+D43+D49</f>
        <v>1208</v>
      </c>
      <c r="E50" s="148">
        <f t="shared" si="7"/>
        <v>1208</v>
      </c>
      <c r="F50" s="148">
        <f t="shared" si="7"/>
        <v>1208</v>
      </c>
      <c r="G50" s="148">
        <f t="shared" si="7"/>
        <v>1206</v>
      </c>
      <c r="H50" s="148">
        <f t="shared" si="7"/>
        <v>1207</v>
      </c>
      <c r="I50" s="148">
        <f t="shared" si="7"/>
        <v>1208</v>
      </c>
      <c r="J50" s="148">
        <f t="shared" si="7"/>
        <v>1208</v>
      </c>
      <c r="K50" s="148">
        <f t="shared" si="7"/>
        <v>1208</v>
      </c>
      <c r="L50" s="148">
        <f t="shared" si="7"/>
        <v>1208</v>
      </c>
      <c r="M50" s="148">
        <f t="shared" si="7"/>
        <v>1208</v>
      </c>
      <c r="N50" s="148">
        <f t="shared" si="7"/>
        <v>1208</v>
      </c>
      <c r="O50" s="148">
        <f t="shared" si="7"/>
        <v>1207</v>
      </c>
      <c r="P50" s="148">
        <f t="shared" si="7"/>
        <v>14492.000000000002</v>
      </c>
      <c r="Q50" s="149"/>
      <c r="R50" s="149"/>
    </row>
    <row r="51" spans="1:18" ht="15">
      <c r="A51" s="13" t="s">
        <v>140</v>
      </c>
      <c r="B51" s="33" t="s">
        <v>141</v>
      </c>
      <c r="C51" s="120"/>
      <c r="D51" s="139"/>
      <c r="E51" s="139"/>
      <c r="F51" s="139"/>
      <c r="G51" s="139"/>
      <c r="H51" s="139"/>
      <c r="I51" s="139"/>
      <c r="J51" s="139"/>
      <c r="K51" s="139"/>
      <c r="L51" s="139"/>
      <c r="M51" s="139"/>
      <c r="N51" s="139"/>
      <c r="O51" s="139"/>
      <c r="P51" s="139"/>
      <c r="Q51" s="4"/>
      <c r="R51" s="4"/>
    </row>
    <row r="52" spans="1:18" ht="15">
      <c r="A52" s="13" t="s">
        <v>374</v>
      </c>
      <c r="B52" s="33" t="s">
        <v>142</v>
      </c>
      <c r="C52" s="45"/>
      <c r="D52" s="139"/>
      <c r="E52" s="139"/>
      <c r="F52" s="139"/>
      <c r="G52" s="139"/>
      <c r="H52" s="139"/>
      <c r="I52" s="139"/>
      <c r="J52" s="139"/>
      <c r="K52" s="139"/>
      <c r="L52" s="139"/>
      <c r="M52" s="139"/>
      <c r="N52" s="139"/>
      <c r="O52" s="139"/>
      <c r="P52" s="139"/>
      <c r="Q52" s="4"/>
      <c r="R52" s="4"/>
    </row>
    <row r="53" spans="1:18" ht="15">
      <c r="A53" s="17" t="s">
        <v>436</v>
      </c>
      <c r="B53" s="33" t="s">
        <v>143</v>
      </c>
      <c r="C53" s="45"/>
      <c r="D53" s="139"/>
      <c r="E53" s="139"/>
      <c r="F53" s="139"/>
      <c r="G53" s="139"/>
      <c r="H53" s="139"/>
      <c r="I53" s="139"/>
      <c r="J53" s="139"/>
      <c r="K53" s="139"/>
      <c r="L53" s="139"/>
      <c r="M53" s="139"/>
      <c r="N53" s="139"/>
      <c r="O53" s="139"/>
      <c r="P53" s="139"/>
      <c r="Q53" s="4"/>
      <c r="R53" s="4"/>
    </row>
    <row r="54" spans="1:18" ht="15">
      <c r="A54" s="17" t="s">
        <v>437</v>
      </c>
      <c r="B54" s="33" t="s">
        <v>144</v>
      </c>
      <c r="C54" s="45"/>
      <c r="D54" s="139"/>
      <c r="E54" s="139"/>
      <c r="F54" s="139"/>
      <c r="G54" s="139"/>
      <c r="H54" s="139"/>
      <c r="I54" s="139"/>
      <c r="J54" s="139"/>
      <c r="K54" s="139"/>
      <c r="L54" s="139"/>
      <c r="M54" s="139"/>
      <c r="N54" s="139"/>
      <c r="O54" s="139"/>
      <c r="P54" s="139"/>
      <c r="Q54" s="4"/>
      <c r="R54" s="4"/>
    </row>
    <row r="55" spans="1:18" ht="15">
      <c r="A55" s="17" t="s">
        <v>438</v>
      </c>
      <c r="B55" s="33" t="s">
        <v>145</v>
      </c>
      <c r="C55" s="45"/>
      <c r="D55" s="139"/>
      <c r="E55" s="139"/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139"/>
      <c r="Q55" s="4"/>
      <c r="R55" s="4"/>
    </row>
    <row r="56" spans="1:18" ht="15">
      <c r="A56" s="13" t="s">
        <v>439</v>
      </c>
      <c r="B56" s="33" t="s">
        <v>146</v>
      </c>
      <c r="C56" s="45"/>
      <c r="D56" s="139"/>
      <c r="E56" s="139"/>
      <c r="F56" s="139"/>
      <c r="G56" s="139"/>
      <c r="H56" s="139"/>
      <c r="I56" s="139"/>
      <c r="J56" s="139"/>
      <c r="K56" s="139"/>
      <c r="L56" s="139"/>
      <c r="M56" s="139"/>
      <c r="N56" s="139"/>
      <c r="O56" s="139"/>
      <c r="P56" s="139"/>
      <c r="Q56" s="4"/>
      <c r="R56" s="4"/>
    </row>
    <row r="57" spans="1:18" ht="15">
      <c r="A57" s="13" t="s">
        <v>440</v>
      </c>
      <c r="B57" s="33" t="s">
        <v>147</v>
      </c>
      <c r="C57" s="45"/>
      <c r="D57" s="139"/>
      <c r="E57" s="139"/>
      <c r="F57" s="139"/>
      <c r="G57" s="139"/>
      <c r="H57" s="139"/>
      <c r="I57" s="139"/>
      <c r="J57" s="139"/>
      <c r="K57" s="139"/>
      <c r="L57" s="139"/>
      <c r="M57" s="139"/>
      <c r="N57" s="139"/>
      <c r="O57" s="139"/>
      <c r="P57" s="139"/>
      <c r="Q57" s="4"/>
      <c r="R57" s="4"/>
    </row>
    <row r="58" spans="1:18" ht="15">
      <c r="A58" s="13" t="s">
        <v>441</v>
      </c>
      <c r="B58" s="33" t="s">
        <v>148</v>
      </c>
      <c r="C58" s="45"/>
      <c r="D58" s="139"/>
      <c r="E58" s="139"/>
      <c r="F58" s="139"/>
      <c r="G58" s="139"/>
      <c r="H58" s="139"/>
      <c r="I58" s="139"/>
      <c r="J58" s="139"/>
      <c r="K58" s="139"/>
      <c r="L58" s="139"/>
      <c r="M58" s="139"/>
      <c r="N58" s="139"/>
      <c r="O58" s="139"/>
      <c r="P58" s="139"/>
      <c r="Q58" s="4"/>
      <c r="R58" s="4"/>
    </row>
    <row r="59" spans="1:18" s="150" customFormat="1" ht="15">
      <c r="A59" s="54" t="s">
        <v>403</v>
      </c>
      <c r="B59" s="57" t="s">
        <v>149</v>
      </c>
      <c r="C59" s="45"/>
      <c r="D59" s="148">
        <f>C59/12</f>
        <v>0</v>
      </c>
      <c r="E59" s="148">
        <f>C59/12</f>
        <v>0</v>
      </c>
      <c r="F59" s="148">
        <f>C59/12</f>
        <v>0</v>
      </c>
      <c r="G59" s="148">
        <f>C59/12</f>
        <v>0</v>
      </c>
      <c r="H59" s="148">
        <f>C59/12</f>
        <v>0</v>
      </c>
      <c r="I59" s="148">
        <f>C59/12</f>
        <v>0</v>
      </c>
      <c r="J59" s="148">
        <f>C59/12</f>
        <v>0</v>
      </c>
      <c r="K59" s="148">
        <f>C59/12</f>
        <v>0</v>
      </c>
      <c r="L59" s="148">
        <f>C59/12</f>
        <v>0</v>
      </c>
      <c r="M59" s="148">
        <f>C59/12</f>
        <v>0</v>
      </c>
      <c r="N59" s="148">
        <f>C59/12</f>
        <v>0</v>
      </c>
      <c r="O59" s="148">
        <f>C59/12</f>
        <v>0</v>
      </c>
      <c r="P59" s="148">
        <f>SUM(D59:O59)</f>
        <v>0</v>
      </c>
      <c r="Q59" s="149"/>
      <c r="R59" s="149"/>
    </row>
    <row r="60" spans="1:18" ht="15">
      <c r="A60" s="12" t="s">
        <v>442</v>
      </c>
      <c r="B60" s="33" t="s">
        <v>150</v>
      </c>
      <c r="C60" s="120">
        <v>0</v>
      </c>
      <c r="D60" s="139"/>
      <c r="E60" s="139"/>
      <c r="F60" s="139"/>
      <c r="G60" s="139"/>
      <c r="H60" s="139"/>
      <c r="I60" s="139"/>
      <c r="J60" s="139"/>
      <c r="K60" s="139"/>
      <c r="L60" s="139"/>
      <c r="M60" s="139"/>
      <c r="N60" s="139"/>
      <c r="O60" s="139"/>
      <c r="P60" s="139"/>
      <c r="Q60" s="4"/>
      <c r="R60" s="4"/>
    </row>
    <row r="61" spans="1:18" ht="15">
      <c r="A61" s="12" t="s">
        <v>151</v>
      </c>
      <c r="B61" s="33" t="s">
        <v>152</v>
      </c>
      <c r="C61" s="45"/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4"/>
      <c r="R61" s="4"/>
    </row>
    <row r="62" spans="1:18" ht="15">
      <c r="A62" s="12" t="s">
        <v>153</v>
      </c>
      <c r="B62" s="33" t="s">
        <v>154</v>
      </c>
      <c r="C62" s="45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39"/>
      <c r="Q62" s="4"/>
      <c r="R62" s="4"/>
    </row>
    <row r="63" spans="1:18" ht="15">
      <c r="A63" s="12" t="s">
        <v>404</v>
      </c>
      <c r="B63" s="33" t="s">
        <v>155</v>
      </c>
      <c r="C63" s="45"/>
      <c r="D63" s="139"/>
      <c r="E63" s="139"/>
      <c r="F63" s="139"/>
      <c r="G63" s="139"/>
      <c r="H63" s="139"/>
      <c r="I63" s="139"/>
      <c r="J63" s="139"/>
      <c r="K63" s="139"/>
      <c r="L63" s="139"/>
      <c r="M63" s="139"/>
      <c r="N63" s="139"/>
      <c r="O63" s="139"/>
      <c r="P63" s="139"/>
      <c r="Q63" s="4"/>
      <c r="R63" s="4"/>
    </row>
    <row r="64" spans="1:18" ht="15">
      <c r="A64" s="12" t="s">
        <v>443</v>
      </c>
      <c r="B64" s="33" t="s">
        <v>156</v>
      </c>
      <c r="C64" s="45"/>
      <c r="D64" s="139"/>
      <c r="E64" s="139"/>
      <c r="F64" s="139"/>
      <c r="G64" s="139"/>
      <c r="H64" s="139"/>
      <c r="I64" s="139"/>
      <c r="J64" s="139"/>
      <c r="K64" s="139"/>
      <c r="L64" s="139"/>
      <c r="M64" s="139"/>
      <c r="N64" s="139"/>
      <c r="O64" s="139"/>
      <c r="P64" s="139"/>
      <c r="Q64" s="4"/>
      <c r="R64" s="4"/>
    </row>
    <row r="65" spans="1:18" ht="15">
      <c r="A65" s="12" t="s">
        <v>406</v>
      </c>
      <c r="B65" s="33" t="s">
        <v>157</v>
      </c>
      <c r="C65" s="45"/>
      <c r="D65" s="139"/>
      <c r="E65" s="139"/>
      <c r="F65" s="139"/>
      <c r="G65" s="139"/>
      <c r="H65" s="139"/>
      <c r="I65" s="139"/>
      <c r="J65" s="139"/>
      <c r="K65" s="139"/>
      <c r="L65" s="139"/>
      <c r="M65" s="139"/>
      <c r="N65" s="139"/>
      <c r="O65" s="139"/>
      <c r="P65" s="139"/>
      <c r="Q65" s="4"/>
      <c r="R65" s="4"/>
    </row>
    <row r="66" spans="1:18" ht="15">
      <c r="A66" s="12" t="s">
        <v>444</v>
      </c>
      <c r="B66" s="33" t="s">
        <v>158</v>
      </c>
      <c r="C66" s="45"/>
      <c r="D66" s="139"/>
      <c r="E66" s="139"/>
      <c r="F66" s="139"/>
      <c r="G66" s="139"/>
      <c r="H66" s="139"/>
      <c r="I66" s="139"/>
      <c r="J66" s="139"/>
      <c r="K66" s="139"/>
      <c r="L66" s="139"/>
      <c r="M66" s="139"/>
      <c r="N66" s="139"/>
      <c r="O66" s="139"/>
      <c r="P66" s="139"/>
      <c r="Q66" s="4"/>
      <c r="R66" s="4"/>
    </row>
    <row r="67" spans="1:18" ht="15">
      <c r="A67" s="12" t="s">
        <v>445</v>
      </c>
      <c r="B67" s="33" t="s">
        <v>159</v>
      </c>
      <c r="C67" s="45"/>
      <c r="D67" s="139"/>
      <c r="E67" s="139"/>
      <c r="F67" s="139"/>
      <c r="G67" s="139"/>
      <c r="H67" s="139"/>
      <c r="I67" s="139"/>
      <c r="J67" s="139"/>
      <c r="K67" s="139"/>
      <c r="L67" s="139"/>
      <c r="M67" s="139"/>
      <c r="N67" s="139"/>
      <c r="O67" s="139"/>
      <c r="P67" s="139"/>
      <c r="Q67" s="4"/>
      <c r="R67" s="4"/>
    </row>
    <row r="68" spans="1:18" ht="15">
      <c r="A68" s="12" t="s">
        <v>160</v>
      </c>
      <c r="B68" s="33" t="s">
        <v>161</v>
      </c>
      <c r="C68" s="45"/>
      <c r="D68" s="139"/>
      <c r="E68" s="139"/>
      <c r="F68" s="139"/>
      <c r="G68" s="139"/>
      <c r="H68" s="139"/>
      <c r="I68" s="139"/>
      <c r="J68" s="139"/>
      <c r="K68" s="139"/>
      <c r="L68" s="139"/>
      <c r="M68" s="139"/>
      <c r="N68" s="139"/>
      <c r="O68" s="139"/>
      <c r="P68" s="139"/>
      <c r="Q68" s="4"/>
      <c r="R68" s="4"/>
    </row>
    <row r="69" spans="1:18" ht="15">
      <c r="A69" s="21" t="s">
        <v>162</v>
      </c>
      <c r="B69" s="33" t="s">
        <v>163</v>
      </c>
      <c r="C69" s="45"/>
      <c r="D69" s="139"/>
      <c r="E69" s="139"/>
      <c r="F69" s="139"/>
      <c r="G69" s="139"/>
      <c r="H69" s="139"/>
      <c r="I69" s="139"/>
      <c r="J69" s="139"/>
      <c r="K69" s="139"/>
      <c r="L69" s="139"/>
      <c r="M69" s="139"/>
      <c r="N69" s="139"/>
      <c r="O69" s="139"/>
      <c r="P69" s="139"/>
      <c r="Q69" s="4"/>
      <c r="R69" s="4"/>
    </row>
    <row r="70" spans="1:18" ht="15">
      <c r="A70" s="12" t="s">
        <v>446</v>
      </c>
      <c r="B70" s="33" t="s">
        <v>164</v>
      </c>
      <c r="C70" s="45"/>
      <c r="D70" s="139"/>
      <c r="E70" s="139"/>
      <c r="F70" s="139"/>
      <c r="G70" s="139"/>
      <c r="H70" s="139"/>
      <c r="I70" s="139"/>
      <c r="J70" s="139"/>
      <c r="K70" s="139"/>
      <c r="L70" s="139"/>
      <c r="M70" s="139"/>
      <c r="N70" s="139"/>
      <c r="O70" s="139"/>
      <c r="P70" s="139"/>
      <c r="Q70" s="4"/>
      <c r="R70" s="4"/>
    </row>
    <row r="71" spans="1:18" ht="15">
      <c r="A71" s="21" t="s">
        <v>633</v>
      </c>
      <c r="B71" s="33" t="s">
        <v>165</v>
      </c>
      <c r="C71" s="45"/>
      <c r="D71" s="139"/>
      <c r="E71" s="139"/>
      <c r="F71" s="139"/>
      <c r="G71" s="139"/>
      <c r="H71" s="139"/>
      <c r="I71" s="139"/>
      <c r="J71" s="139"/>
      <c r="K71" s="139"/>
      <c r="L71" s="139"/>
      <c r="M71" s="139"/>
      <c r="N71" s="139"/>
      <c r="O71" s="139"/>
      <c r="P71" s="139"/>
      <c r="Q71" s="4"/>
      <c r="R71" s="4"/>
    </row>
    <row r="72" spans="1:18" ht="15">
      <c r="A72" s="21" t="s">
        <v>634</v>
      </c>
      <c r="B72" s="33" t="s">
        <v>165</v>
      </c>
      <c r="C72" s="45"/>
      <c r="D72" s="139"/>
      <c r="E72" s="139"/>
      <c r="F72" s="139"/>
      <c r="G72" s="139"/>
      <c r="H72" s="139"/>
      <c r="I72" s="139"/>
      <c r="J72" s="139"/>
      <c r="K72" s="139"/>
      <c r="L72" s="139"/>
      <c r="M72" s="139"/>
      <c r="N72" s="139"/>
      <c r="O72" s="139"/>
      <c r="P72" s="139"/>
      <c r="Q72" s="4"/>
      <c r="R72" s="4"/>
    </row>
    <row r="73" spans="1:18" s="150" customFormat="1" ht="15">
      <c r="A73" s="54" t="s">
        <v>409</v>
      </c>
      <c r="B73" s="57" t="s">
        <v>166</v>
      </c>
      <c r="C73" s="45"/>
      <c r="D73" s="148">
        <f>C73/12</f>
        <v>0</v>
      </c>
      <c r="E73" s="148">
        <f>C73/12</f>
        <v>0</v>
      </c>
      <c r="F73" s="148">
        <f>C73/12</f>
        <v>0</v>
      </c>
      <c r="G73" s="148">
        <f>C73/12</f>
        <v>0</v>
      </c>
      <c r="H73" s="148">
        <f>C73/12</f>
        <v>0</v>
      </c>
      <c r="I73" s="148">
        <f>C73/12</f>
        <v>0</v>
      </c>
      <c r="J73" s="148">
        <f>C73/12</f>
        <v>0</v>
      </c>
      <c r="K73" s="148">
        <f>C73/12</f>
        <v>0</v>
      </c>
      <c r="L73" s="148">
        <f>C73/12</f>
        <v>0</v>
      </c>
      <c r="M73" s="148">
        <f>C73/12</f>
        <v>0</v>
      </c>
      <c r="N73" s="148">
        <f>C73/12</f>
        <v>0</v>
      </c>
      <c r="O73" s="148">
        <f>C73/12</f>
        <v>0</v>
      </c>
      <c r="P73" s="148">
        <f>SUM(D73:O73)</f>
        <v>0</v>
      </c>
      <c r="Q73" s="149"/>
      <c r="R73" s="149"/>
    </row>
    <row r="74" spans="1:18" ht="15.75">
      <c r="A74" s="66" t="s">
        <v>579</v>
      </c>
      <c r="B74" s="57"/>
      <c r="C74" s="120">
        <v>0</v>
      </c>
      <c r="D74" s="139"/>
      <c r="E74" s="139"/>
      <c r="F74" s="139"/>
      <c r="G74" s="139"/>
      <c r="H74" s="139"/>
      <c r="I74" s="139"/>
      <c r="J74" s="139"/>
      <c r="K74" s="139"/>
      <c r="L74" s="139"/>
      <c r="M74" s="139"/>
      <c r="N74" s="139"/>
      <c r="O74" s="139"/>
      <c r="P74" s="139"/>
      <c r="Q74" s="4"/>
      <c r="R74" s="4"/>
    </row>
    <row r="75" spans="1:18" ht="15">
      <c r="A75" s="37" t="s">
        <v>167</v>
      </c>
      <c r="B75" s="33" t="s">
        <v>168</v>
      </c>
      <c r="C75" s="45"/>
      <c r="D75" s="139"/>
      <c r="E75" s="139"/>
      <c r="F75" s="139"/>
      <c r="G75" s="139"/>
      <c r="H75" s="139"/>
      <c r="I75" s="139"/>
      <c r="J75" s="139"/>
      <c r="K75" s="139"/>
      <c r="L75" s="139"/>
      <c r="M75" s="139"/>
      <c r="N75" s="139"/>
      <c r="O75" s="139"/>
      <c r="P75" s="139"/>
      <c r="Q75" s="4"/>
      <c r="R75" s="4"/>
    </row>
    <row r="76" spans="1:18" ht="15">
      <c r="A76" s="37" t="s">
        <v>447</v>
      </c>
      <c r="B76" s="33" t="s">
        <v>169</v>
      </c>
      <c r="C76" s="45"/>
      <c r="D76" s="139"/>
      <c r="E76" s="139"/>
      <c r="F76" s="139"/>
      <c r="G76" s="139"/>
      <c r="H76" s="139"/>
      <c r="I76" s="139"/>
      <c r="J76" s="139"/>
      <c r="K76" s="139"/>
      <c r="L76" s="139"/>
      <c r="M76" s="139"/>
      <c r="N76" s="139"/>
      <c r="O76" s="139"/>
      <c r="P76" s="139"/>
      <c r="Q76" s="4"/>
      <c r="R76" s="4"/>
    </row>
    <row r="77" spans="1:18" ht="15">
      <c r="A77" s="37" t="s">
        <v>170</v>
      </c>
      <c r="B77" s="33" t="s">
        <v>171</v>
      </c>
      <c r="C77" s="45"/>
      <c r="D77" s="139"/>
      <c r="E77" s="139"/>
      <c r="F77" s="139"/>
      <c r="G77" s="139"/>
      <c r="H77" s="139"/>
      <c r="I77" s="139"/>
      <c r="J77" s="139"/>
      <c r="K77" s="139"/>
      <c r="L77" s="139"/>
      <c r="M77" s="139"/>
      <c r="N77" s="139"/>
      <c r="O77" s="139"/>
      <c r="P77" s="139"/>
      <c r="Q77" s="4"/>
      <c r="R77" s="4"/>
    </row>
    <row r="78" spans="1:18" ht="15">
      <c r="A78" s="37" t="s">
        <v>172</v>
      </c>
      <c r="B78" s="33" t="s">
        <v>173</v>
      </c>
      <c r="C78" s="45"/>
      <c r="D78" s="139"/>
      <c r="E78" s="139"/>
      <c r="F78" s="139"/>
      <c r="G78" s="139"/>
      <c r="H78" s="139"/>
      <c r="I78" s="139"/>
      <c r="J78" s="139"/>
      <c r="K78" s="139"/>
      <c r="L78" s="139"/>
      <c r="M78" s="139"/>
      <c r="N78" s="139"/>
      <c r="O78" s="139"/>
      <c r="P78" s="139"/>
      <c r="Q78" s="4"/>
      <c r="R78" s="4"/>
    </row>
    <row r="79" spans="1:18" ht="15">
      <c r="A79" s="6" t="s">
        <v>174</v>
      </c>
      <c r="B79" s="33" t="s">
        <v>175</v>
      </c>
      <c r="C79" s="45"/>
      <c r="D79" s="139"/>
      <c r="E79" s="139"/>
      <c r="F79" s="139"/>
      <c r="G79" s="139"/>
      <c r="H79" s="139"/>
      <c r="I79" s="139"/>
      <c r="J79" s="139"/>
      <c r="K79" s="139"/>
      <c r="L79" s="139"/>
      <c r="M79" s="139"/>
      <c r="N79" s="139"/>
      <c r="O79" s="139"/>
      <c r="P79" s="139"/>
      <c r="Q79" s="4"/>
      <c r="R79" s="4"/>
    </row>
    <row r="80" spans="1:18" ht="15">
      <c r="A80" s="6" t="s">
        <v>176</v>
      </c>
      <c r="B80" s="33" t="s">
        <v>177</v>
      </c>
      <c r="C80" s="45"/>
      <c r="D80" s="139"/>
      <c r="E80" s="139"/>
      <c r="F80" s="139"/>
      <c r="G80" s="139"/>
      <c r="H80" s="139"/>
      <c r="I80" s="139"/>
      <c r="J80" s="139"/>
      <c r="K80" s="139"/>
      <c r="L80" s="139"/>
      <c r="M80" s="139"/>
      <c r="N80" s="139"/>
      <c r="O80" s="139"/>
      <c r="P80" s="139"/>
      <c r="Q80" s="4"/>
      <c r="R80" s="4"/>
    </row>
    <row r="81" spans="1:18" ht="15">
      <c r="A81" s="6" t="s">
        <v>178</v>
      </c>
      <c r="B81" s="33" t="s">
        <v>179</v>
      </c>
      <c r="C81" s="45"/>
      <c r="D81" s="139"/>
      <c r="E81" s="139"/>
      <c r="F81" s="139"/>
      <c r="G81" s="139"/>
      <c r="H81" s="139"/>
      <c r="I81" s="139"/>
      <c r="J81" s="139"/>
      <c r="K81" s="139"/>
      <c r="L81" s="139"/>
      <c r="M81" s="139"/>
      <c r="N81" s="139"/>
      <c r="O81" s="139"/>
      <c r="P81" s="139"/>
      <c r="Q81" s="4"/>
      <c r="R81" s="4"/>
    </row>
    <row r="82" spans="1:18" s="150" customFormat="1" ht="15">
      <c r="A82" s="55" t="s">
        <v>411</v>
      </c>
      <c r="B82" s="57" t="s">
        <v>180</v>
      </c>
      <c r="C82" s="45"/>
      <c r="D82" s="148">
        <f>C82/12</f>
        <v>0</v>
      </c>
      <c r="E82" s="148">
        <f>C82/12</f>
        <v>0</v>
      </c>
      <c r="F82" s="148">
        <f>C82/12</f>
        <v>0</v>
      </c>
      <c r="G82" s="148">
        <f>C82/12</f>
        <v>0</v>
      </c>
      <c r="H82" s="148">
        <f>C82/12</f>
        <v>0</v>
      </c>
      <c r="I82" s="148">
        <f>C82/12</f>
        <v>0</v>
      </c>
      <c r="J82" s="148">
        <f>C82/12</f>
        <v>0</v>
      </c>
      <c r="K82" s="148">
        <f>C82/12</f>
        <v>0</v>
      </c>
      <c r="L82" s="148">
        <f>C82/12</f>
        <v>0</v>
      </c>
      <c r="M82" s="148">
        <f>C82/12</f>
        <v>0</v>
      </c>
      <c r="N82" s="148">
        <f>C82/12</f>
        <v>0</v>
      </c>
      <c r="O82" s="148">
        <f>C82/12</f>
        <v>0</v>
      </c>
      <c r="P82" s="148">
        <f>SUM(D82:O82)</f>
        <v>0</v>
      </c>
      <c r="Q82" s="149"/>
      <c r="R82" s="149"/>
    </row>
    <row r="83" spans="1:18" ht="15">
      <c r="A83" s="13" t="s">
        <v>181</v>
      </c>
      <c r="B83" s="33" t="s">
        <v>182</v>
      </c>
      <c r="C83" s="120">
        <v>0</v>
      </c>
      <c r="D83" s="139"/>
      <c r="E83" s="139"/>
      <c r="F83" s="139"/>
      <c r="G83" s="139"/>
      <c r="H83" s="139"/>
      <c r="I83" s="139"/>
      <c r="J83" s="139"/>
      <c r="K83" s="139"/>
      <c r="L83" s="139"/>
      <c r="M83" s="139"/>
      <c r="N83" s="139"/>
      <c r="O83" s="139"/>
      <c r="P83" s="139"/>
      <c r="Q83" s="4"/>
      <c r="R83" s="4"/>
    </row>
    <row r="84" spans="1:18" ht="15">
      <c r="A84" s="13" t="s">
        <v>183</v>
      </c>
      <c r="B84" s="33" t="s">
        <v>184</v>
      </c>
      <c r="C84" s="45"/>
      <c r="D84" s="139"/>
      <c r="E84" s="139"/>
      <c r="F84" s="139"/>
      <c r="G84" s="139"/>
      <c r="H84" s="139"/>
      <c r="I84" s="139"/>
      <c r="J84" s="139"/>
      <c r="K84" s="139"/>
      <c r="L84" s="139"/>
      <c r="M84" s="139"/>
      <c r="N84" s="139"/>
      <c r="O84" s="139"/>
      <c r="P84" s="139"/>
      <c r="Q84" s="4"/>
      <c r="R84" s="4"/>
    </row>
    <row r="85" spans="1:18" ht="15">
      <c r="A85" s="13" t="s">
        <v>185</v>
      </c>
      <c r="B85" s="33" t="s">
        <v>186</v>
      </c>
      <c r="C85" s="45"/>
      <c r="D85" s="139"/>
      <c r="E85" s="139"/>
      <c r="F85" s="139"/>
      <c r="G85" s="139"/>
      <c r="H85" s="139"/>
      <c r="I85" s="139"/>
      <c r="J85" s="139"/>
      <c r="K85" s="139"/>
      <c r="L85" s="139"/>
      <c r="M85" s="139"/>
      <c r="N85" s="139"/>
      <c r="O85" s="139"/>
      <c r="P85" s="139"/>
      <c r="Q85" s="4"/>
      <c r="R85" s="4"/>
    </row>
    <row r="86" spans="1:18" ht="15">
      <c r="A86" s="13" t="s">
        <v>187</v>
      </c>
      <c r="B86" s="33" t="s">
        <v>188</v>
      </c>
      <c r="C86" s="45"/>
      <c r="D86" s="139"/>
      <c r="E86" s="139"/>
      <c r="F86" s="139"/>
      <c r="G86" s="139"/>
      <c r="H86" s="139"/>
      <c r="I86" s="139"/>
      <c r="J86" s="139"/>
      <c r="K86" s="139"/>
      <c r="L86" s="139"/>
      <c r="M86" s="139"/>
      <c r="N86" s="139"/>
      <c r="O86" s="139"/>
      <c r="P86" s="139"/>
      <c r="Q86" s="4"/>
      <c r="R86" s="4"/>
    </row>
    <row r="87" spans="1:18" s="150" customFormat="1" ht="15">
      <c r="A87" s="54" t="s">
        <v>412</v>
      </c>
      <c r="B87" s="57" t="s">
        <v>189</v>
      </c>
      <c r="C87" s="45"/>
      <c r="D87" s="148">
        <f>C87/12</f>
        <v>0</v>
      </c>
      <c r="E87" s="148">
        <f>C87/12</f>
        <v>0</v>
      </c>
      <c r="F87" s="148">
        <f>C87/12</f>
        <v>0</v>
      </c>
      <c r="G87" s="148">
        <f>C87/12</f>
        <v>0</v>
      </c>
      <c r="H87" s="148">
        <f>C87/12</f>
        <v>0</v>
      </c>
      <c r="I87" s="148">
        <f>C87/12</f>
        <v>0</v>
      </c>
      <c r="J87" s="148">
        <f>C87/12</f>
        <v>0</v>
      </c>
      <c r="K87" s="148">
        <f>C87/12</f>
        <v>0</v>
      </c>
      <c r="L87" s="148">
        <f>C87/12</f>
        <v>0</v>
      </c>
      <c r="M87" s="148">
        <f>C87/12</f>
        <v>0</v>
      </c>
      <c r="N87" s="148">
        <f>C87/12</f>
        <v>0</v>
      </c>
      <c r="O87" s="148">
        <f>C87/12</f>
        <v>0</v>
      </c>
      <c r="P87" s="148">
        <f>SUM(D87:O87)</f>
        <v>0</v>
      </c>
      <c r="Q87" s="149"/>
      <c r="R87" s="149"/>
    </row>
    <row r="88" spans="1:18" ht="30">
      <c r="A88" s="13" t="s">
        <v>190</v>
      </c>
      <c r="B88" s="33" t="s">
        <v>191</v>
      </c>
      <c r="C88" s="120">
        <v>0</v>
      </c>
      <c r="D88" s="139"/>
      <c r="E88" s="139"/>
      <c r="F88" s="139"/>
      <c r="G88" s="139"/>
      <c r="H88" s="139"/>
      <c r="I88" s="139"/>
      <c r="J88" s="139"/>
      <c r="K88" s="139"/>
      <c r="L88" s="139"/>
      <c r="M88" s="139"/>
      <c r="N88" s="139"/>
      <c r="O88" s="139"/>
      <c r="P88" s="139"/>
      <c r="Q88" s="4"/>
      <c r="R88" s="4"/>
    </row>
    <row r="89" spans="1:18" ht="30">
      <c r="A89" s="13" t="s">
        <v>448</v>
      </c>
      <c r="B89" s="33" t="s">
        <v>192</v>
      </c>
      <c r="C89" s="45"/>
      <c r="D89" s="139"/>
      <c r="E89" s="139"/>
      <c r="F89" s="139"/>
      <c r="G89" s="139"/>
      <c r="H89" s="139"/>
      <c r="I89" s="139"/>
      <c r="J89" s="139"/>
      <c r="K89" s="139"/>
      <c r="L89" s="139"/>
      <c r="M89" s="139"/>
      <c r="N89" s="139"/>
      <c r="O89" s="139"/>
      <c r="P89" s="139"/>
      <c r="Q89" s="4"/>
      <c r="R89" s="4"/>
    </row>
    <row r="90" spans="1:18" ht="30">
      <c r="A90" s="13" t="s">
        <v>449</v>
      </c>
      <c r="B90" s="33" t="s">
        <v>193</v>
      </c>
      <c r="C90" s="45"/>
      <c r="D90" s="139"/>
      <c r="E90" s="139"/>
      <c r="F90" s="139"/>
      <c r="G90" s="139"/>
      <c r="H90" s="139"/>
      <c r="I90" s="139"/>
      <c r="J90" s="139"/>
      <c r="K90" s="139"/>
      <c r="L90" s="139"/>
      <c r="M90" s="139"/>
      <c r="N90" s="139"/>
      <c r="O90" s="139"/>
      <c r="P90" s="139"/>
      <c r="Q90" s="4"/>
      <c r="R90" s="4"/>
    </row>
    <row r="91" spans="1:18" ht="15">
      <c r="A91" s="13" t="s">
        <v>450</v>
      </c>
      <c r="B91" s="33" t="s">
        <v>194</v>
      </c>
      <c r="C91" s="45"/>
      <c r="D91" s="139"/>
      <c r="E91" s="139"/>
      <c r="F91" s="139"/>
      <c r="G91" s="139"/>
      <c r="H91" s="139"/>
      <c r="I91" s="139"/>
      <c r="J91" s="139"/>
      <c r="K91" s="139"/>
      <c r="L91" s="139"/>
      <c r="M91" s="139"/>
      <c r="N91" s="139"/>
      <c r="O91" s="139"/>
      <c r="P91" s="139"/>
      <c r="Q91" s="4"/>
      <c r="R91" s="4"/>
    </row>
    <row r="92" spans="1:18" ht="30">
      <c r="A92" s="13" t="s">
        <v>451</v>
      </c>
      <c r="B92" s="33" t="s">
        <v>195</v>
      </c>
      <c r="C92" s="45"/>
      <c r="D92" s="139"/>
      <c r="E92" s="139"/>
      <c r="F92" s="139"/>
      <c r="G92" s="139"/>
      <c r="H92" s="139"/>
      <c r="I92" s="139"/>
      <c r="J92" s="139"/>
      <c r="K92" s="139"/>
      <c r="L92" s="139"/>
      <c r="M92" s="139"/>
      <c r="N92" s="139"/>
      <c r="O92" s="139"/>
      <c r="P92" s="139"/>
      <c r="Q92" s="4"/>
      <c r="R92" s="4"/>
    </row>
    <row r="93" spans="1:18" ht="30">
      <c r="A93" s="13" t="s">
        <v>452</v>
      </c>
      <c r="B93" s="33" t="s">
        <v>196</v>
      </c>
      <c r="C93" s="45"/>
      <c r="D93" s="139"/>
      <c r="E93" s="139"/>
      <c r="F93" s="139"/>
      <c r="G93" s="139"/>
      <c r="H93" s="139"/>
      <c r="I93" s="139"/>
      <c r="J93" s="139"/>
      <c r="K93" s="139"/>
      <c r="L93" s="139"/>
      <c r="M93" s="139"/>
      <c r="N93" s="139"/>
      <c r="O93" s="139"/>
      <c r="P93" s="139"/>
      <c r="Q93" s="4"/>
      <c r="R93" s="4"/>
    </row>
    <row r="94" spans="1:18" ht="15">
      <c r="A94" s="13" t="s">
        <v>197</v>
      </c>
      <c r="B94" s="33" t="s">
        <v>198</v>
      </c>
      <c r="C94" s="45"/>
      <c r="D94" s="139"/>
      <c r="E94" s="139"/>
      <c r="F94" s="139"/>
      <c r="G94" s="139"/>
      <c r="H94" s="139"/>
      <c r="I94" s="139"/>
      <c r="J94" s="139"/>
      <c r="K94" s="139"/>
      <c r="L94" s="139"/>
      <c r="M94" s="139"/>
      <c r="N94" s="139"/>
      <c r="O94" s="139"/>
      <c r="P94" s="139"/>
      <c r="Q94" s="4"/>
      <c r="R94" s="4"/>
    </row>
    <row r="95" spans="1:18" ht="15">
      <c r="A95" s="13" t="s">
        <v>453</v>
      </c>
      <c r="B95" s="33" t="s">
        <v>199</v>
      </c>
      <c r="C95" s="45"/>
      <c r="D95" s="139"/>
      <c r="E95" s="139"/>
      <c r="F95" s="139"/>
      <c r="G95" s="139"/>
      <c r="H95" s="139"/>
      <c r="I95" s="139"/>
      <c r="J95" s="139"/>
      <c r="K95" s="139"/>
      <c r="L95" s="139"/>
      <c r="M95" s="139"/>
      <c r="N95" s="139"/>
      <c r="O95" s="139"/>
      <c r="P95" s="139"/>
      <c r="Q95" s="4"/>
      <c r="R95" s="4"/>
    </row>
    <row r="96" spans="1:18" s="150" customFormat="1" ht="15">
      <c r="A96" s="54" t="s">
        <v>413</v>
      </c>
      <c r="B96" s="57" t="s">
        <v>200</v>
      </c>
      <c r="C96" s="45"/>
      <c r="D96" s="148">
        <f>C96/12</f>
        <v>0</v>
      </c>
      <c r="E96" s="148">
        <f>C96/12</f>
        <v>0</v>
      </c>
      <c r="F96" s="148">
        <f>C96/12</f>
        <v>0</v>
      </c>
      <c r="G96" s="148">
        <f>C96/12</f>
        <v>0</v>
      </c>
      <c r="H96" s="148">
        <f>C96/12</f>
        <v>0</v>
      </c>
      <c r="I96" s="148">
        <f>C96/12</f>
        <v>0</v>
      </c>
      <c r="J96" s="148">
        <f>C96/12</f>
        <v>0</v>
      </c>
      <c r="K96" s="148">
        <f>C96/12</f>
        <v>0</v>
      </c>
      <c r="L96" s="148">
        <f>C96/12</f>
        <v>0</v>
      </c>
      <c r="M96" s="148">
        <f>C96/12</f>
        <v>0</v>
      </c>
      <c r="N96" s="148">
        <f>C96/12</f>
        <v>0</v>
      </c>
      <c r="O96" s="148">
        <f>C96/12</f>
        <v>0</v>
      </c>
      <c r="P96" s="148">
        <f>SUM(D96:O96)</f>
        <v>0</v>
      </c>
      <c r="Q96" s="149"/>
      <c r="R96" s="149"/>
    </row>
    <row r="97" spans="1:18" ht="15.75">
      <c r="A97" s="66" t="s">
        <v>578</v>
      </c>
      <c r="B97" s="57"/>
      <c r="C97" s="120">
        <v>0</v>
      </c>
      <c r="D97" s="139"/>
      <c r="E97" s="139"/>
      <c r="F97" s="139"/>
      <c r="G97" s="139"/>
      <c r="H97" s="139"/>
      <c r="I97" s="139"/>
      <c r="J97" s="139"/>
      <c r="K97" s="139"/>
      <c r="L97" s="139"/>
      <c r="M97" s="139"/>
      <c r="N97" s="139"/>
      <c r="O97" s="139"/>
      <c r="P97" s="139"/>
      <c r="Q97" s="4"/>
      <c r="R97" s="4"/>
    </row>
    <row r="98" spans="1:18" s="150" customFormat="1" ht="15.75">
      <c r="A98" s="38" t="s">
        <v>461</v>
      </c>
      <c r="B98" s="39" t="s">
        <v>201</v>
      </c>
      <c r="C98" s="120">
        <v>95001</v>
      </c>
      <c r="D98" s="148">
        <f aca="true" t="shared" si="8" ref="D98:P98">D24+D25+D50+D59+D73+D82+D87+D96</f>
        <v>9124.75</v>
      </c>
      <c r="E98" s="148">
        <f t="shared" si="8"/>
        <v>9124.75</v>
      </c>
      <c r="F98" s="148">
        <f t="shared" si="8"/>
        <v>9124.75</v>
      </c>
      <c r="G98" s="148">
        <f t="shared" si="8"/>
        <v>9122.75</v>
      </c>
      <c r="H98" s="148">
        <f t="shared" si="8"/>
        <v>9123.75</v>
      </c>
      <c r="I98" s="148">
        <f t="shared" si="8"/>
        <v>9124.75</v>
      </c>
      <c r="J98" s="148">
        <f t="shared" si="8"/>
        <v>9124.75</v>
      </c>
      <c r="K98" s="148">
        <f t="shared" si="8"/>
        <v>9124.75</v>
      </c>
      <c r="L98" s="148">
        <f t="shared" si="8"/>
        <v>9124.75</v>
      </c>
      <c r="M98" s="148">
        <f t="shared" si="8"/>
        <v>9124.75</v>
      </c>
      <c r="N98" s="148">
        <f t="shared" si="8"/>
        <v>9124.75</v>
      </c>
      <c r="O98" s="148">
        <f t="shared" si="8"/>
        <v>9123.75</v>
      </c>
      <c r="P98" s="148">
        <f t="shared" si="8"/>
        <v>109493</v>
      </c>
      <c r="Q98" s="159"/>
      <c r="R98" s="149"/>
    </row>
    <row r="99" spans="1:18" ht="15">
      <c r="A99" s="13" t="s">
        <v>454</v>
      </c>
      <c r="B99" s="5" t="s">
        <v>202</v>
      </c>
      <c r="C99" s="120"/>
      <c r="D99" s="139"/>
      <c r="E99" s="139"/>
      <c r="F99" s="139"/>
      <c r="G99" s="139"/>
      <c r="H99" s="139"/>
      <c r="I99" s="139"/>
      <c r="J99" s="139"/>
      <c r="K99" s="139"/>
      <c r="L99" s="139"/>
      <c r="M99" s="139"/>
      <c r="N99" s="139"/>
      <c r="O99" s="139"/>
      <c r="P99" s="139"/>
      <c r="Q99" s="4"/>
      <c r="R99" s="4"/>
    </row>
    <row r="100" spans="1:18" ht="15">
      <c r="A100" s="13" t="s">
        <v>205</v>
      </c>
      <c r="B100" s="5" t="s">
        <v>206</v>
      </c>
      <c r="C100" s="13"/>
      <c r="D100" s="139"/>
      <c r="E100" s="139"/>
      <c r="F100" s="139"/>
      <c r="G100" s="139"/>
      <c r="H100" s="139"/>
      <c r="I100" s="139"/>
      <c r="J100" s="139"/>
      <c r="K100" s="139"/>
      <c r="L100" s="139"/>
      <c r="M100" s="139"/>
      <c r="N100" s="139"/>
      <c r="O100" s="139"/>
      <c r="P100" s="139"/>
      <c r="Q100" s="4"/>
      <c r="R100" s="4"/>
    </row>
    <row r="101" spans="1:18" ht="15">
      <c r="A101" s="13" t="s">
        <v>455</v>
      </c>
      <c r="B101" s="5" t="s">
        <v>207</v>
      </c>
      <c r="C101" s="13"/>
      <c r="D101" s="139"/>
      <c r="E101" s="139"/>
      <c r="F101" s="139"/>
      <c r="G101" s="139"/>
      <c r="H101" s="139"/>
      <c r="I101" s="139"/>
      <c r="J101" s="139"/>
      <c r="K101" s="139"/>
      <c r="L101" s="139"/>
      <c r="M101" s="139"/>
      <c r="N101" s="139"/>
      <c r="O101" s="139"/>
      <c r="P101" s="139"/>
      <c r="Q101" s="4"/>
      <c r="R101" s="4"/>
    </row>
    <row r="102" spans="1:18" s="150" customFormat="1" ht="15">
      <c r="A102" s="15" t="s">
        <v>418</v>
      </c>
      <c r="B102" s="7" t="s">
        <v>209</v>
      </c>
      <c r="C102" s="13"/>
      <c r="D102" s="148">
        <f>C102/12</f>
        <v>0</v>
      </c>
      <c r="E102" s="148">
        <f>C102/12</f>
        <v>0</v>
      </c>
      <c r="F102" s="148">
        <f>C102/12</f>
        <v>0</v>
      </c>
      <c r="G102" s="148">
        <f>C102/12</f>
        <v>0</v>
      </c>
      <c r="H102" s="148">
        <f>C102/12</f>
        <v>0</v>
      </c>
      <c r="I102" s="148">
        <f>C102/12</f>
        <v>0</v>
      </c>
      <c r="J102" s="148">
        <f>C102/12</f>
        <v>0</v>
      </c>
      <c r="K102" s="148">
        <f>C102/12</f>
        <v>0</v>
      </c>
      <c r="L102" s="148">
        <f>C102/12</f>
        <v>0</v>
      </c>
      <c r="M102" s="148">
        <f>C102/12</f>
        <v>0</v>
      </c>
      <c r="N102" s="148">
        <f>C102/12</f>
        <v>0</v>
      </c>
      <c r="O102" s="148">
        <f>C102/12</f>
        <v>0</v>
      </c>
      <c r="P102" s="148">
        <f>SUM(D102:O102)</f>
        <v>0</v>
      </c>
      <c r="Q102" s="149"/>
      <c r="R102" s="149"/>
    </row>
    <row r="103" spans="1:18" ht="15">
      <c r="A103" s="40" t="s">
        <v>456</v>
      </c>
      <c r="B103" s="5" t="s">
        <v>210</v>
      </c>
      <c r="C103" s="121">
        <v>0</v>
      </c>
      <c r="D103" s="139"/>
      <c r="E103" s="139"/>
      <c r="F103" s="139"/>
      <c r="G103" s="139"/>
      <c r="H103" s="139"/>
      <c r="I103" s="139"/>
      <c r="J103" s="139"/>
      <c r="K103" s="139"/>
      <c r="L103" s="139"/>
      <c r="M103" s="139"/>
      <c r="N103" s="139"/>
      <c r="O103" s="139"/>
      <c r="P103" s="139"/>
      <c r="Q103" s="4"/>
      <c r="R103" s="4"/>
    </row>
    <row r="104" spans="1:18" ht="15">
      <c r="A104" s="40" t="s">
        <v>424</v>
      </c>
      <c r="B104" s="5" t="s">
        <v>213</v>
      </c>
      <c r="C104" s="122"/>
      <c r="D104" s="139"/>
      <c r="E104" s="139"/>
      <c r="F104" s="139"/>
      <c r="G104" s="139"/>
      <c r="H104" s="139"/>
      <c r="I104" s="139"/>
      <c r="J104" s="139"/>
      <c r="K104" s="139"/>
      <c r="L104" s="139"/>
      <c r="M104" s="139"/>
      <c r="N104" s="139"/>
      <c r="O104" s="139"/>
      <c r="P104" s="139"/>
      <c r="Q104" s="4"/>
      <c r="R104" s="4"/>
    </row>
    <row r="105" spans="1:18" ht="15">
      <c r="A105" s="13" t="s">
        <v>214</v>
      </c>
      <c r="B105" s="5" t="s">
        <v>215</v>
      </c>
      <c r="C105" s="122"/>
      <c r="D105" s="139"/>
      <c r="E105" s="139"/>
      <c r="F105" s="139"/>
      <c r="G105" s="139"/>
      <c r="H105" s="139"/>
      <c r="I105" s="139"/>
      <c r="J105" s="139"/>
      <c r="K105" s="139"/>
      <c r="L105" s="139"/>
      <c r="M105" s="139"/>
      <c r="N105" s="139"/>
      <c r="O105" s="139"/>
      <c r="P105" s="139"/>
      <c r="Q105" s="4"/>
      <c r="R105" s="4"/>
    </row>
    <row r="106" spans="1:18" ht="15">
      <c r="A106" s="13" t="s">
        <v>457</v>
      </c>
      <c r="B106" s="5" t="s">
        <v>216</v>
      </c>
      <c r="C106" s="123"/>
      <c r="D106" s="139"/>
      <c r="E106" s="139"/>
      <c r="F106" s="139"/>
      <c r="G106" s="139"/>
      <c r="H106" s="139"/>
      <c r="I106" s="139"/>
      <c r="J106" s="139"/>
      <c r="K106" s="139"/>
      <c r="L106" s="139"/>
      <c r="M106" s="139"/>
      <c r="N106" s="139"/>
      <c r="O106" s="139"/>
      <c r="P106" s="139"/>
      <c r="Q106" s="4"/>
      <c r="R106" s="4"/>
    </row>
    <row r="107" spans="1:18" s="150" customFormat="1" ht="15">
      <c r="A107" s="14" t="s">
        <v>421</v>
      </c>
      <c r="B107" s="7" t="s">
        <v>217</v>
      </c>
      <c r="C107" s="123"/>
      <c r="D107" s="148">
        <f>C107/12</f>
        <v>0</v>
      </c>
      <c r="E107" s="148">
        <f>C107/12</f>
        <v>0</v>
      </c>
      <c r="F107" s="148">
        <f>C107/12</f>
        <v>0</v>
      </c>
      <c r="G107" s="148">
        <f>C107/12</f>
        <v>0</v>
      </c>
      <c r="H107" s="148">
        <f>C107/12</f>
        <v>0</v>
      </c>
      <c r="I107" s="148">
        <f>C107/12</f>
        <v>0</v>
      </c>
      <c r="J107" s="148">
        <f>C107/12</f>
        <v>0</v>
      </c>
      <c r="K107" s="148">
        <f>C107/12</f>
        <v>0</v>
      </c>
      <c r="L107" s="148">
        <f>C107/12</f>
        <v>0</v>
      </c>
      <c r="M107" s="148">
        <f>C107/12</f>
        <v>0</v>
      </c>
      <c r="N107" s="148">
        <f>C107/12</f>
        <v>0</v>
      </c>
      <c r="O107" s="148">
        <f>C107/12</f>
        <v>0</v>
      </c>
      <c r="P107" s="148">
        <f>SUM(D107:O107)</f>
        <v>0</v>
      </c>
      <c r="Q107" s="149"/>
      <c r="R107" s="149"/>
    </row>
    <row r="108" spans="1:18" ht="15">
      <c r="A108" s="40" t="s">
        <v>218</v>
      </c>
      <c r="B108" s="5" t="s">
        <v>219</v>
      </c>
      <c r="C108" s="124">
        <v>0</v>
      </c>
      <c r="D108" s="139"/>
      <c r="E108" s="139"/>
      <c r="F108" s="139"/>
      <c r="G108" s="139"/>
      <c r="H108" s="139"/>
      <c r="I108" s="139"/>
      <c r="J108" s="139"/>
      <c r="K108" s="139"/>
      <c r="L108" s="139"/>
      <c r="M108" s="139"/>
      <c r="N108" s="139"/>
      <c r="O108" s="139"/>
      <c r="P108" s="139"/>
      <c r="Q108" s="4"/>
      <c r="R108" s="4"/>
    </row>
    <row r="109" spans="1:18" ht="15">
      <c r="A109" s="40" t="s">
        <v>220</v>
      </c>
      <c r="B109" s="5" t="s">
        <v>221</v>
      </c>
      <c r="C109" s="122"/>
      <c r="D109" s="139"/>
      <c r="E109" s="139"/>
      <c r="F109" s="139"/>
      <c r="G109" s="139"/>
      <c r="H109" s="139"/>
      <c r="I109" s="139"/>
      <c r="J109" s="139"/>
      <c r="K109" s="139"/>
      <c r="L109" s="139"/>
      <c r="M109" s="139"/>
      <c r="N109" s="139"/>
      <c r="O109" s="139"/>
      <c r="P109" s="139"/>
      <c r="Q109" s="4"/>
      <c r="R109" s="4"/>
    </row>
    <row r="110" spans="1:18" s="150" customFormat="1" ht="15">
      <c r="A110" s="14" t="s">
        <v>222</v>
      </c>
      <c r="B110" s="7" t="s">
        <v>223</v>
      </c>
      <c r="C110" s="122"/>
      <c r="D110" s="148">
        <f>C110/12</f>
        <v>0</v>
      </c>
      <c r="E110" s="148">
        <f>C110/12</f>
        <v>0</v>
      </c>
      <c r="F110" s="148">
        <f>C110/12</f>
        <v>0</v>
      </c>
      <c r="G110" s="148">
        <f>C110/12</f>
        <v>0</v>
      </c>
      <c r="H110" s="148">
        <f>C110/12</f>
        <v>0</v>
      </c>
      <c r="I110" s="148">
        <f>C110/12</f>
        <v>0</v>
      </c>
      <c r="J110" s="148">
        <f>C110/12</f>
        <v>0</v>
      </c>
      <c r="K110" s="148">
        <f>C110/12</f>
        <v>0</v>
      </c>
      <c r="L110" s="148">
        <f>C110/12</f>
        <v>0</v>
      </c>
      <c r="M110" s="148">
        <f>C110/12</f>
        <v>0</v>
      </c>
      <c r="N110" s="148">
        <f>C110/12</f>
        <v>0</v>
      </c>
      <c r="O110" s="148">
        <f>C110/12</f>
        <v>0</v>
      </c>
      <c r="P110" s="148">
        <f>SUM(D110:O110)</f>
        <v>0</v>
      </c>
      <c r="Q110" s="149"/>
      <c r="R110" s="149"/>
    </row>
    <row r="111" spans="1:18" ht="15">
      <c r="A111" s="40" t="s">
        <v>224</v>
      </c>
      <c r="B111" s="5" t="s">
        <v>225</v>
      </c>
      <c r="C111" s="124">
        <v>0</v>
      </c>
      <c r="D111" s="139"/>
      <c r="E111" s="139"/>
      <c r="F111" s="139"/>
      <c r="G111" s="139"/>
      <c r="H111" s="139"/>
      <c r="I111" s="139"/>
      <c r="J111" s="139"/>
      <c r="K111" s="139"/>
      <c r="L111" s="139"/>
      <c r="M111" s="139"/>
      <c r="N111" s="139"/>
      <c r="O111" s="139"/>
      <c r="P111" s="139"/>
      <c r="Q111" s="4"/>
      <c r="R111" s="4"/>
    </row>
    <row r="112" spans="1:18" ht="15">
      <c r="A112" s="40" t="s">
        <v>226</v>
      </c>
      <c r="B112" s="5" t="s">
        <v>227</v>
      </c>
      <c r="C112" s="122"/>
      <c r="D112" s="139"/>
      <c r="E112" s="139"/>
      <c r="F112" s="139"/>
      <c r="G112" s="139"/>
      <c r="H112" s="139"/>
      <c r="I112" s="139"/>
      <c r="J112" s="139"/>
      <c r="K112" s="139"/>
      <c r="L112" s="139"/>
      <c r="M112" s="139"/>
      <c r="N112" s="139"/>
      <c r="O112" s="139"/>
      <c r="P112" s="139"/>
      <c r="Q112" s="4"/>
      <c r="R112" s="4"/>
    </row>
    <row r="113" spans="1:18" ht="15">
      <c r="A113" s="40" t="s">
        <v>228</v>
      </c>
      <c r="B113" s="5" t="s">
        <v>229</v>
      </c>
      <c r="C113" s="122"/>
      <c r="D113" s="139"/>
      <c r="E113" s="139"/>
      <c r="F113" s="139"/>
      <c r="G113" s="139"/>
      <c r="H113" s="139"/>
      <c r="I113" s="139"/>
      <c r="J113" s="139"/>
      <c r="K113" s="139"/>
      <c r="L113" s="139"/>
      <c r="M113" s="139"/>
      <c r="N113" s="139"/>
      <c r="O113" s="139"/>
      <c r="P113" s="139"/>
      <c r="Q113" s="4"/>
      <c r="R113" s="4"/>
    </row>
    <row r="114" spans="1:18" s="150" customFormat="1" ht="15">
      <c r="A114" s="41" t="s">
        <v>422</v>
      </c>
      <c r="B114" s="42" t="s">
        <v>230</v>
      </c>
      <c r="C114" s="122"/>
      <c r="D114" s="148">
        <f>C114/12</f>
        <v>0</v>
      </c>
      <c r="E114" s="148">
        <f>C114/12</f>
        <v>0</v>
      </c>
      <c r="F114" s="148">
        <f>C114/12</f>
        <v>0</v>
      </c>
      <c r="G114" s="148">
        <f>C114/12</f>
        <v>0</v>
      </c>
      <c r="H114" s="148">
        <f>C114/12</f>
        <v>0</v>
      </c>
      <c r="I114" s="148">
        <f>C114/12</f>
        <v>0</v>
      </c>
      <c r="J114" s="148">
        <f>C114/12</f>
        <v>0</v>
      </c>
      <c r="K114" s="148">
        <f>C114/12</f>
        <v>0</v>
      </c>
      <c r="L114" s="148">
        <f>C114/12</f>
        <v>0</v>
      </c>
      <c r="M114" s="148">
        <f>C114/12</f>
        <v>0</v>
      </c>
      <c r="N114" s="148">
        <f>C114/12</f>
        <v>0</v>
      </c>
      <c r="O114" s="148">
        <f>C114/12</f>
        <v>0</v>
      </c>
      <c r="P114" s="148">
        <f>SUM(D114:O114)</f>
        <v>0</v>
      </c>
      <c r="Q114" s="149"/>
      <c r="R114" s="149"/>
    </row>
    <row r="115" spans="1:18" ht="15">
      <c r="A115" s="40" t="s">
        <v>231</v>
      </c>
      <c r="B115" s="5" t="s">
        <v>232</v>
      </c>
      <c r="C115" s="124">
        <v>0</v>
      </c>
      <c r="D115" s="139"/>
      <c r="E115" s="139"/>
      <c r="F115" s="139"/>
      <c r="G115" s="139"/>
      <c r="H115" s="139"/>
      <c r="I115" s="139"/>
      <c r="J115" s="139"/>
      <c r="K115" s="139"/>
      <c r="L115" s="139"/>
      <c r="M115" s="139"/>
      <c r="N115" s="139"/>
      <c r="O115" s="139"/>
      <c r="P115" s="139"/>
      <c r="Q115" s="4"/>
      <c r="R115" s="4"/>
    </row>
    <row r="116" spans="1:18" ht="15">
      <c r="A116" s="13" t="s">
        <v>233</v>
      </c>
      <c r="B116" s="5" t="s">
        <v>234</v>
      </c>
      <c r="C116" s="122"/>
      <c r="D116" s="139"/>
      <c r="E116" s="139"/>
      <c r="F116" s="139"/>
      <c r="G116" s="139"/>
      <c r="H116" s="139"/>
      <c r="I116" s="139"/>
      <c r="J116" s="139"/>
      <c r="K116" s="139"/>
      <c r="L116" s="139"/>
      <c r="M116" s="139"/>
      <c r="N116" s="139"/>
      <c r="O116" s="139"/>
      <c r="P116" s="139"/>
      <c r="Q116" s="4"/>
      <c r="R116" s="4"/>
    </row>
    <row r="117" spans="1:18" ht="15">
      <c r="A117" s="40" t="s">
        <v>458</v>
      </c>
      <c r="B117" s="5" t="s">
        <v>235</v>
      </c>
      <c r="C117" s="123"/>
      <c r="D117" s="139"/>
      <c r="E117" s="139"/>
      <c r="F117" s="139"/>
      <c r="G117" s="139"/>
      <c r="H117" s="139"/>
      <c r="I117" s="139"/>
      <c r="J117" s="139"/>
      <c r="K117" s="139"/>
      <c r="L117" s="139"/>
      <c r="M117" s="139"/>
      <c r="N117" s="139"/>
      <c r="O117" s="139"/>
      <c r="P117" s="139"/>
      <c r="Q117" s="4"/>
      <c r="R117" s="4"/>
    </row>
    <row r="118" spans="1:18" ht="15">
      <c r="A118" s="40" t="s">
        <v>427</v>
      </c>
      <c r="B118" s="5" t="s">
        <v>236</v>
      </c>
      <c r="C118" s="122"/>
      <c r="D118" s="139"/>
      <c r="E118" s="139"/>
      <c r="F118" s="139"/>
      <c r="G118" s="139"/>
      <c r="H118" s="139"/>
      <c r="I118" s="139"/>
      <c r="J118" s="139"/>
      <c r="K118" s="139"/>
      <c r="L118" s="139"/>
      <c r="M118" s="139"/>
      <c r="N118" s="139"/>
      <c r="O118" s="139"/>
      <c r="P118" s="139"/>
      <c r="Q118" s="4"/>
      <c r="R118" s="4"/>
    </row>
    <row r="119" spans="1:18" s="150" customFormat="1" ht="15">
      <c r="A119" s="41" t="s">
        <v>428</v>
      </c>
      <c r="B119" s="42" t="s">
        <v>240</v>
      </c>
      <c r="C119" s="122"/>
      <c r="D119" s="148">
        <f>C119/12</f>
        <v>0</v>
      </c>
      <c r="E119" s="148">
        <f>C119/12</f>
        <v>0</v>
      </c>
      <c r="F119" s="148">
        <f>C119/12</f>
        <v>0</v>
      </c>
      <c r="G119" s="148">
        <f>C119/12</f>
        <v>0</v>
      </c>
      <c r="H119" s="148">
        <f>C119/12</f>
        <v>0</v>
      </c>
      <c r="I119" s="148">
        <f>C119/12</f>
        <v>0</v>
      </c>
      <c r="J119" s="148">
        <f>C119/12</f>
        <v>0</v>
      </c>
      <c r="K119" s="148">
        <f>C119/12</f>
        <v>0</v>
      </c>
      <c r="L119" s="148">
        <f>C119/12</f>
        <v>0</v>
      </c>
      <c r="M119" s="148">
        <f>C119/12</f>
        <v>0</v>
      </c>
      <c r="N119" s="148">
        <f>C119/12</f>
        <v>0</v>
      </c>
      <c r="O119" s="148">
        <f>C119/12</f>
        <v>0</v>
      </c>
      <c r="P119" s="148">
        <f>SUM(D119:O119)</f>
        <v>0</v>
      </c>
      <c r="Q119" s="149"/>
      <c r="R119" s="149"/>
    </row>
    <row r="120" spans="1:18" ht="15">
      <c r="A120" s="13" t="s">
        <v>241</v>
      </c>
      <c r="B120" s="5" t="s">
        <v>242</v>
      </c>
      <c r="C120" s="124">
        <v>0</v>
      </c>
      <c r="D120" s="139"/>
      <c r="E120" s="139"/>
      <c r="F120" s="139"/>
      <c r="G120" s="139"/>
      <c r="H120" s="139"/>
      <c r="I120" s="139"/>
      <c r="J120" s="139"/>
      <c r="K120" s="139"/>
      <c r="L120" s="139"/>
      <c r="M120" s="139"/>
      <c r="N120" s="139"/>
      <c r="O120" s="139"/>
      <c r="P120" s="139"/>
      <c r="Q120" s="4"/>
      <c r="R120" s="4"/>
    </row>
    <row r="121" spans="1:18" s="150" customFormat="1" ht="15.75">
      <c r="A121" s="43" t="s">
        <v>462</v>
      </c>
      <c r="B121" s="44" t="s">
        <v>243</v>
      </c>
      <c r="C121" s="123"/>
      <c r="D121" s="148">
        <f>C121/12</f>
        <v>0</v>
      </c>
      <c r="E121" s="148">
        <f>C121/12</f>
        <v>0</v>
      </c>
      <c r="F121" s="148">
        <f>C121/12</f>
        <v>0</v>
      </c>
      <c r="G121" s="148">
        <f>C121/12</f>
        <v>0</v>
      </c>
      <c r="H121" s="148">
        <f>C121/12</f>
        <v>0</v>
      </c>
      <c r="I121" s="148">
        <f>C121/12</f>
        <v>0</v>
      </c>
      <c r="J121" s="148">
        <f>C121/12</f>
        <v>0</v>
      </c>
      <c r="K121" s="148">
        <f>C121/12</f>
        <v>0</v>
      </c>
      <c r="L121" s="148">
        <f>C121/12</f>
        <v>0</v>
      </c>
      <c r="M121" s="148">
        <f>C121/12</f>
        <v>0</v>
      </c>
      <c r="N121" s="148">
        <f>C121/12</f>
        <v>0</v>
      </c>
      <c r="O121" s="148">
        <f>C121/12</f>
        <v>0</v>
      </c>
      <c r="P121" s="148">
        <f>SUM(D121:O121)</f>
        <v>0</v>
      </c>
      <c r="Q121" s="149"/>
      <c r="R121" s="149"/>
    </row>
    <row r="122" spans="1:18" s="150" customFormat="1" ht="15.75">
      <c r="A122" s="131" t="s">
        <v>499</v>
      </c>
      <c r="B122" s="131"/>
      <c r="C122" s="124">
        <f>C103+C108+C111+C115+C120</f>
        <v>0</v>
      </c>
      <c r="D122" s="148">
        <f>D98+D121</f>
        <v>9124.75</v>
      </c>
      <c r="E122" s="148">
        <f>E98+E121</f>
        <v>9124.75</v>
      </c>
      <c r="F122" s="148">
        <f aca="true" t="shared" si="9" ref="F122:P122">F98+F121</f>
        <v>9124.75</v>
      </c>
      <c r="G122" s="148">
        <f t="shared" si="9"/>
        <v>9122.75</v>
      </c>
      <c r="H122" s="148">
        <f t="shared" si="9"/>
        <v>9123.75</v>
      </c>
      <c r="I122" s="148">
        <f t="shared" si="9"/>
        <v>9124.75</v>
      </c>
      <c r="J122" s="148">
        <f t="shared" si="9"/>
        <v>9124.75</v>
      </c>
      <c r="K122" s="148">
        <f t="shared" si="9"/>
        <v>9124.75</v>
      </c>
      <c r="L122" s="148">
        <f t="shared" si="9"/>
        <v>9124.75</v>
      </c>
      <c r="M122" s="148">
        <f t="shared" si="9"/>
        <v>9124.75</v>
      </c>
      <c r="N122" s="148">
        <f t="shared" si="9"/>
        <v>9124.75</v>
      </c>
      <c r="O122" s="148">
        <f t="shared" si="9"/>
        <v>9123.75</v>
      </c>
      <c r="P122" s="148">
        <f t="shared" si="9"/>
        <v>109493</v>
      </c>
      <c r="Q122" s="149"/>
      <c r="R122" s="149"/>
    </row>
    <row r="123" spans="1:18" ht="25.5">
      <c r="A123" s="2" t="s">
        <v>64</v>
      </c>
      <c r="B123" s="3" t="s">
        <v>492</v>
      </c>
      <c r="C123" s="120">
        <f>C99+C122</f>
        <v>0</v>
      </c>
      <c r="D123" s="139"/>
      <c r="E123" s="139"/>
      <c r="F123" s="139"/>
      <c r="G123" s="139"/>
      <c r="H123" s="139"/>
      <c r="I123" s="139"/>
      <c r="J123" s="139"/>
      <c r="K123" s="139"/>
      <c r="L123" s="139"/>
      <c r="M123" s="139"/>
      <c r="N123" s="139"/>
      <c r="O123" s="139"/>
      <c r="P123" s="139"/>
      <c r="Q123" s="4"/>
      <c r="R123" s="4"/>
    </row>
    <row r="124" spans="1:18" ht="15">
      <c r="A124" s="34" t="s">
        <v>244</v>
      </c>
      <c r="B124" s="6" t="s">
        <v>245</v>
      </c>
      <c r="C124" s="6"/>
      <c r="D124" s="139"/>
      <c r="E124" s="139"/>
      <c r="F124" s="139"/>
      <c r="G124" s="139"/>
      <c r="H124" s="139"/>
      <c r="I124" s="139"/>
      <c r="J124" s="139"/>
      <c r="K124" s="139"/>
      <c r="L124" s="139"/>
      <c r="M124" s="139"/>
      <c r="N124" s="139"/>
      <c r="O124" s="139"/>
      <c r="P124" s="139"/>
      <c r="Q124" s="4"/>
      <c r="R124" s="4"/>
    </row>
    <row r="125" spans="1:18" ht="15">
      <c r="A125" s="5" t="s">
        <v>246</v>
      </c>
      <c r="B125" s="6" t="s">
        <v>247</v>
      </c>
      <c r="C125" s="6"/>
      <c r="D125" s="139"/>
      <c r="E125" s="139"/>
      <c r="F125" s="139"/>
      <c r="G125" s="139"/>
      <c r="H125" s="139"/>
      <c r="I125" s="139"/>
      <c r="J125" s="139"/>
      <c r="K125" s="139"/>
      <c r="L125" s="139"/>
      <c r="M125" s="139"/>
      <c r="N125" s="139"/>
      <c r="O125" s="139"/>
      <c r="P125" s="139"/>
      <c r="Q125" s="4"/>
      <c r="R125" s="4"/>
    </row>
    <row r="126" spans="1:18" ht="15">
      <c r="A126" s="5" t="s">
        <v>248</v>
      </c>
      <c r="B126" s="6" t="s">
        <v>249</v>
      </c>
      <c r="C126" s="6"/>
      <c r="D126" s="139"/>
      <c r="E126" s="139"/>
      <c r="F126" s="139"/>
      <c r="G126" s="139"/>
      <c r="H126" s="139"/>
      <c r="I126" s="139"/>
      <c r="J126" s="139"/>
      <c r="K126" s="139"/>
      <c r="L126" s="139"/>
      <c r="M126" s="139"/>
      <c r="N126" s="139"/>
      <c r="O126" s="139"/>
      <c r="P126" s="139"/>
      <c r="Q126" s="4"/>
      <c r="R126" s="4"/>
    </row>
    <row r="127" spans="1:18" ht="15">
      <c r="A127" s="5" t="s">
        <v>250</v>
      </c>
      <c r="B127" s="6" t="s">
        <v>251</v>
      </c>
      <c r="C127" s="6"/>
      <c r="D127" s="139"/>
      <c r="E127" s="139"/>
      <c r="F127" s="139"/>
      <c r="G127" s="139"/>
      <c r="H127" s="139"/>
      <c r="I127" s="139"/>
      <c r="J127" s="139"/>
      <c r="K127" s="139"/>
      <c r="L127" s="139"/>
      <c r="M127" s="139"/>
      <c r="N127" s="139"/>
      <c r="O127" s="139"/>
      <c r="P127" s="139"/>
      <c r="Q127" s="4"/>
      <c r="R127" s="4"/>
    </row>
    <row r="128" spans="1:18" ht="15">
      <c r="A128" s="5" t="s">
        <v>252</v>
      </c>
      <c r="B128" s="6" t="s">
        <v>253</v>
      </c>
      <c r="C128" s="6"/>
      <c r="D128" s="139"/>
      <c r="E128" s="139"/>
      <c r="F128" s="139"/>
      <c r="G128" s="139"/>
      <c r="H128" s="139"/>
      <c r="I128" s="139"/>
      <c r="J128" s="139"/>
      <c r="K128" s="139"/>
      <c r="L128" s="139"/>
      <c r="M128" s="139"/>
      <c r="N128" s="139"/>
      <c r="O128" s="139"/>
      <c r="P128" s="139"/>
      <c r="Q128" s="4"/>
      <c r="R128" s="4"/>
    </row>
    <row r="129" spans="1:18" ht="15">
      <c r="A129" s="5" t="s">
        <v>254</v>
      </c>
      <c r="B129" s="6" t="s">
        <v>255</v>
      </c>
      <c r="C129" s="6"/>
      <c r="D129" s="139"/>
      <c r="E129" s="139"/>
      <c r="F129" s="139"/>
      <c r="G129" s="139"/>
      <c r="H129" s="139"/>
      <c r="I129" s="139"/>
      <c r="J129" s="139"/>
      <c r="K129" s="139"/>
      <c r="L129" s="139"/>
      <c r="M129" s="139"/>
      <c r="N129" s="139"/>
      <c r="O129" s="139"/>
      <c r="P129" s="139"/>
      <c r="Q129" s="4"/>
      <c r="R129" s="4"/>
    </row>
    <row r="130" spans="1:18" s="150" customFormat="1" ht="15">
      <c r="A130" s="7" t="s">
        <v>502</v>
      </c>
      <c r="B130" s="8" t="s">
        <v>256</v>
      </c>
      <c r="C130" s="8"/>
      <c r="D130" s="148">
        <f>SUM(D124:D129)</f>
        <v>0</v>
      </c>
      <c r="E130" s="148">
        <f aca="true" t="shared" si="10" ref="E130:O130">SUM(E124:E129)</f>
        <v>0</v>
      </c>
      <c r="F130" s="148">
        <f t="shared" si="10"/>
        <v>0</v>
      </c>
      <c r="G130" s="148">
        <f t="shared" si="10"/>
        <v>0</v>
      </c>
      <c r="H130" s="148">
        <f t="shared" si="10"/>
        <v>0</v>
      </c>
      <c r="I130" s="148">
        <f t="shared" si="10"/>
        <v>0</v>
      </c>
      <c r="J130" s="148">
        <f t="shared" si="10"/>
        <v>0</v>
      </c>
      <c r="K130" s="148">
        <f t="shared" si="10"/>
        <v>0</v>
      </c>
      <c r="L130" s="148">
        <f t="shared" si="10"/>
        <v>0</v>
      </c>
      <c r="M130" s="148">
        <f t="shared" si="10"/>
        <v>0</v>
      </c>
      <c r="N130" s="148">
        <f t="shared" si="10"/>
        <v>0</v>
      </c>
      <c r="O130" s="148">
        <f t="shared" si="10"/>
        <v>0</v>
      </c>
      <c r="P130" s="148">
        <f>SUM(D130:O130)</f>
        <v>0</v>
      </c>
      <c r="Q130" s="149"/>
      <c r="R130" s="149"/>
    </row>
    <row r="131" spans="1:18" ht="15">
      <c r="A131" s="5" t="s">
        <v>257</v>
      </c>
      <c r="B131" s="6" t="s">
        <v>258</v>
      </c>
      <c r="C131" s="6"/>
      <c r="D131" s="139"/>
      <c r="E131" s="139"/>
      <c r="F131" s="139"/>
      <c r="G131" s="139"/>
      <c r="H131" s="139"/>
      <c r="I131" s="139"/>
      <c r="J131" s="139"/>
      <c r="K131" s="139"/>
      <c r="L131" s="139"/>
      <c r="M131" s="139"/>
      <c r="N131" s="139"/>
      <c r="O131" s="139"/>
      <c r="P131" s="139"/>
      <c r="Q131" s="4"/>
      <c r="R131" s="4"/>
    </row>
    <row r="132" spans="1:18" ht="30">
      <c r="A132" s="5" t="s">
        <v>259</v>
      </c>
      <c r="B132" s="6" t="s">
        <v>260</v>
      </c>
      <c r="C132" s="6"/>
      <c r="D132" s="139"/>
      <c r="E132" s="139"/>
      <c r="F132" s="139"/>
      <c r="G132" s="139"/>
      <c r="H132" s="139"/>
      <c r="I132" s="139"/>
      <c r="J132" s="139"/>
      <c r="K132" s="139"/>
      <c r="L132" s="139"/>
      <c r="M132" s="139"/>
      <c r="N132" s="139"/>
      <c r="O132" s="139"/>
      <c r="P132" s="139"/>
      <c r="Q132" s="4"/>
      <c r="R132" s="4"/>
    </row>
    <row r="133" spans="1:18" ht="30">
      <c r="A133" s="5" t="s">
        <v>463</v>
      </c>
      <c r="B133" s="6" t="s">
        <v>261</v>
      </c>
      <c r="C133" s="6"/>
      <c r="D133" s="139"/>
      <c r="E133" s="139"/>
      <c r="F133" s="139"/>
      <c r="G133" s="139"/>
      <c r="H133" s="139"/>
      <c r="I133" s="139"/>
      <c r="J133" s="139"/>
      <c r="K133" s="139"/>
      <c r="L133" s="139"/>
      <c r="M133" s="139"/>
      <c r="N133" s="139"/>
      <c r="O133" s="139"/>
      <c r="P133" s="139"/>
      <c r="Q133" s="4"/>
      <c r="R133" s="4"/>
    </row>
    <row r="134" spans="1:18" ht="30">
      <c r="A134" s="5" t="s">
        <v>464</v>
      </c>
      <c r="B134" s="6" t="s">
        <v>262</v>
      </c>
      <c r="C134" s="6"/>
      <c r="D134" s="139"/>
      <c r="E134" s="139"/>
      <c r="F134" s="139"/>
      <c r="G134" s="139"/>
      <c r="H134" s="139"/>
      <c r="I134" s="139"/>
      <c r="J134" s="139"/>
      <c r="K134" s="139"/>
      <c r="L134" s="139"/>
      <c r="M134" s="139"/>
      <c r="N134" s="139"/>
      <c r="O134" s="139"/>
      <c r="P134" s="139"/>
      <c r="Q134" s="4"/>
      <c r="R134" s="4"/>
    </row>
    <row r="135" spans="1:18" ht="15">
      <c r="A135" s="5" t="s">
        <v>465</v>
      </c>
      <c r="B135" s="6" t="s">
        <v>263</v>
      </c>
      <c r="C135" s="6"/>
      <c r="D135" s="139"/>
      <c r="E135" s="139"/>
      <c r="F135" s="139"/>
      <c r="G135" s="139"/>
      <c r="H135" s="139"/>
      <c r="I135" s="139"/>
      <c r="J135" s="139"/>
      <c r="K135" s="139"/>
      <c r="L135" s="139"/>
      <c r="M135" s="139"/>
      <c r="N135" s="139"/>
      <c r="O135" s="139"/>
      <c r="P135" s="139"/>
      <c r="Q135" s="4"/>
      <c r="R135" s="4"/>
    </row>
    <row r="136" spans="1:18" s="150" customFormat="1" ht="15">
      <c r="A136" s="42" t="s">
        <v>503</v>
      </c>
      <c r="B136" s="55" t="s">
        <v>264</v>
      </c>
      <c r="C136" s="55"/>
      <c r="D136" s="148">
        <f>SUM(D131:D135)+D130</f>
        <v>0</v>
      </c>
      <c r="E136" s="148">
        <f aca="true" t="shared" si="11" ref="E136:O136">SUM(E131:E135)+E130</f>
        <v>0</v>
      </c>
      <c r="F136" s="148">
        <f t="shared" si="11"/>
        <v>0</v>
      </c>
      <c r="G136" s="148">
        <f t="shared" si="11"/>
        <v>0</v>
      </c>
      <c r="H136" s="148">
        <f t="shared" si="11"/>
        <v>0</v>
      </c>
      <c r="I136" s="148">
        <f t="shared" si="11"/>
        <v>0</v>
      </c>
      <c r="J136" s="148">
        <f t="shared" si="11"/>
        <v>0</v>
      </c>
      <c r="K136" s="148">
        <f t="shared" si="11"/>
        <v>0</v>
      </c>
      <c r="L136" s="148">
        <f t="shared" si="11"/>
        <v>0</v>
      </c>
      <c r="M136" s="148">
        <f t="shared" si="11"/>
        <v>0</v>
      </c>
      <c r="N136" s="148">
        <f t="shared" si="11"/>
        <v>0</v>
      </c>
      <c r="O136" s="148">
        <f t="shared" si="11"/>
        <v>0</v>
      </c>
      <c r="P136" s="148">
        <f>SUM(D136:O136)</f>
        <v>0</v>
      </c>
      <c r="Q136" s="149"/>
      <c r="R136" s="149"/>
    </row>
    <row r="137" spans="1:18" ht="15">
      <c r="A137" s="5" t="s">
        <v>469</v>
      </c>
      <c r="B137" s="6" t="s">
        <v>273</v>
      </c>
      <c r="C137" s="6"/>
      <c r="D137" s="139"/>
      <c r="E137" s="139"/>
      <c r="F137" s="139"/>
      <c r="G137" s="139"/>
      <c r="H137" s="139"/>
      <c r="I137" s="139"/>
      <c r="J137" s="139"/>
      <c r="K137" s="139"/>
      <c r="L137" s="139"/>
      <c r="M137" s="139"/>
      <c r="N137" s="139"/>
      <c r="O137" s="139"/>
      <c r="P137" s="139"/>
      <c r="Q137" s="4"/>
      <c r="R137" s="4"/>
    </row>
    <row r="138" spans="1:18" ht="15">
      <c r="A138" s="5" t="s">
        <v>470</v>
      </c>
      <c r="B138" s="6" t="s">
        <v>274</v>
      </c>
      <c r="C138" s="6"/>
      <c r="D138" s="139"/>
      <c r="E138" s="139"/>
      <c r="F138" s="139"/>
      <c r="G138" s="139"/>
      <c r="H138" s="139"/>
      <c r="I138" s="139"/>
      <c r="J138" s="139"/>
      <c r="K138" s="139"/>
      <c r="L138" s="139"/>
      <c r="M138" s="139"/>
      <c r="N138" s="139"/>
      <c r="O138" s="139"/>
      <c r="P138" s="139"/>
      <c r="Q138" s="4"/>
      <c r="R138" s="4"/>
    </row>
    <row r="139" spans="1:18" s="150" customFormat="1" ht="15">
      <c r="A139" s="7" t="s">
        <v>505</v>
      </c>
      <c r="B139" s="8" t="s">
        <v>275</v>
      </c>
      <c r="C139" s="8"/>
      <c r="D139" s="148">
        <f>D137+D138</f>
        <v>0</v>
      </c>
      <c r="E139" s="148">
        <f aca="true" t="shared" si="12" ref="E139:O139">E137+E138</f>
        <v>0</v>
      </c>
      <c r="F139" s="148">
        <f t="shared" si="12"/>
        <v>0</v>
      </c>
      <c r="G139" s="148">
        <f t="shared" si="12"/>
        <v>0</v>
      </c>
      <c r="H139" s="148">
        <f t="shared" si="12"/>
        <v>0</v>
      </c>
      <c r="I139" s="148">
        <f t="shared" si="12"/>
        <v>0</v>
      </c>
      <c r="J139" s="148">
        <f t="shared" si="12"/>
        <v>0</v>
      </c>
      <c r="K139" s="148">
        <f t="shared" si="12"/>
        <v>0</v>
      </c>
      <c r="L139" s="148">
        <f t="shared" si="12"/>
        <v>0</v>
      </c>
      <c r="M139" s="148">
        <f t="shared" si="12"/>
        <v>0</v>
      </c>
      <c r="N139" s="148">
        <f t="shared" si="12"/>
        <v>0</v>
      </c>
      <c r="O139" s="148">
        <f t="shared" si="12"/>
        <v>0</v>
      </c>
      <c r="P139" s="148">
        <f>SUM(D139:O139)</f>
        <v>0</v>
      </c>
      <c r="Q139" s="149"/>
      <c r="R139" s="149"/>
    </row>
    <row r="140" spans="1:18" ht="15">
      <c r="A140" s="5" t="s">
        <v>471</v>
      </c>
      <c r="B140" s="6" t="s">
        <v>276</v>
      </c>
      <c r="C140" s="6"/>
      <c r="D140" s="139"/>
      <c r="E140" s="139"/>
      <c r="F140" s="139"/>
      <c r="G140" s="139"/>
      <c r="H140" s="139"/>
      <c r="I140" s="139"/>
      <c r="J140" s="139"/>
      <c r="K140" s="139"/>
      <c r="L140" s="139"/>
      <c r="M140" s="139"/>
      <c r="N140" s="139"/>
      <c r="O140" s="139"/>
      <c r="P140" s="139"/>
      <c r="Q140" s="4"/>
      <c r="R140" s="4"/>
    </row>
    <row r="141" spans="1:18" ht="15">
      <c r="A141" s="5" t="s">
        <v>472</v>
      </c>
      <c r="B141" s="6" t="s">
        <v>277</v>
      </c>
      <c r="C141" s="6"/>
      <c r="D141" s="139"/>
      <c r="E141" s="139"/>
      <c r="F141" s="139"/>
      <c r="G141" s="139"/>
      <c r="H141" s="139"/>
      <c r="I141" s="139"/>
      <c r="J141" s="139"/>
      <c r="K141" s="139"/>
      <c r="L141" s="139"/>
      <c r="M141" s="139"/>
      <c r="N141" s="139"/>
      <c r="O141" s="139"/>
      <c r="P141" s="139"/>
      <c r="Q141" s="4"/>
      <c r="R141" s="4"/>
    </row>
    <row r="142" spans="1:18" ht="15">
      <c r="A142" s="5" t="s">
        <v>473</v>
      </c>
      <c r="B142" s="6" t="s">
        <v>278</v>
      </c>
      <c r="C142" s="6"/>
      <c r="D142" s="139"/>
      <c r="E142" s="139"/>
      <c r="F142" s="139"/>
      <c r="G142" s="139"/>
      <c r="H142" s="139"/>
      <c r="I142" s="139"/>
      <c r="J142" s="139"/>
      <c r="K142" s="139"/>
      <c r="L142" s="139"/>
      <c r="M142" s="139"/>
      <c r="N142" s="139"/>
      <c r="O142" s="139"/>
      <c r="P142" s="139"/>
      <c r="Q142" s="4"/>
      <c r="R142" s="4"/>
    </row>
    <row r="143" spans="1:18" ht="15">
      <c r="A143" s="5" t="s">
        <v>474</v>
      </c>
      <c r="B143" s="6" t="s">
        <v>279</v>
      </c>
      <c r="C143" s="6"/>
      <c r="D143" s="139"/>
      <c r="E143" s="139"/>
      <c r="F143" s="139"/>
      <c r="G143" s="139"/>
      <c r="H143" s="139"/>
      <c r="I143" s="139"/>
      <c r="J143" s="139"/>
      <c r="K143" s="139"/>
      <c r="L143" s="139"/>
      <c r="M143" s="139"/>
      <c r="N143" s="139"/>
      <c r="O143" s="139"/>
      <c r="P143" s="139"/>
      <c r="Q143" s="4"/>
      <c r="R143" s="4"/>
    </row>
    <row r="144" spans="1:18" ht="15">
      <c r="A144" s="5" t="s">
        <v>475</v>
      </c>
      <c r="B144" s="6" t="s">
        <v>282</v>
      </c>
      <c r="C144" s="6"/>
      <c r="D144" s="139"/>
      <c r="E144" s="139"/>
      <c r="F144" s="139"/>
      <c r="G144" s="139"/>
      <c r="H144" s="139"/>
      <c r="I144" s="139"/>
      <c r="J144" s="139"/>
      <c r="K144" s="139"/>
      <c r="L144" s="139"/>
      <c r="M144" s="139"/>
      <c r="N144" s="139"/>
      <c r="O144" s="139"/>
      <c r="P144" s="139"/>
      <c r="Q144" s="4"/>
      <c r="R144" s="4"/>
    </row>
    <row r="145" spans="1:18" ht="15">
      <c r="A145" s="5" t="s">
        <v>283</v>
      </c>
      <c r="B145" s="6" t="s">
        <v>284</v>
      </c>
      <c r="C145" s="6"/>
      <c r="D145" s="139"/>
      <c r="E145" s="139"/>
      <c r="F145" s="139"/>
      <c r="G145" s="139"/>
      <c r="H145" s="139"/>
      <c r="I145" s="139"/>
      <c r="J145" s="139"/>
      <c r="K145" s="139"/>
      <c r="L145" s="139"/>
      <c r="M145" s="139"/>
      <c r="N145" s="139"/>
      <c r="O145" s="139"/>
      <c r="P145" s="139"/>
      <c r="Q145" s="4"/>
      <c r="R145" s="4"/>
    </row>
    <row r="146" spans="1:18" ht="15">
      <c r="A146" s="5" t="s">
        <v>476</v>
      </c>
      <c r="B146" s="6" t="s">
        <v>285</v>
      </c>
      <c r="C146" s="6"/>
      <c r="D146" s="139"/>
      <c r="E146" s="139"/>
      <c r="F146" s="139"/>
      <c r="G146" s="139"/>
      <c r="H146" s="139"/>
      <c r="I146" s="139"/>
      <c r="J146" s="139"/>
      <c r="K146" s="139"/>
      <c r="L146" s="139"/>
      <c r="M146" s="139"/>
      <c r="N146" s="139"/>
      <c r="O146" s="139"/>
      <c r="P146" s="139"/>
      <c r="Q146" s="4"/>
      <c r="R146" s="4"/>
    </row>
    <row r="147" spans="1:18" ht="15">
      <c r="A147" s="5" t="s">
        <v>477</v>
      </c>
      <c r="B147" s="6" t="s">
        <v>290</v>
      </c>
      <c r="C147" s="6"/>
      <c r="D147" s="139"/>
      <c r="E147" s="139"/>
      <c r="F147" s="139"/>
      <c r="G147" s="139"/>
      <c r="H147" s="139"/>
      <c r="I147" s="139"/>
      <c r="J147" s="139"/>
      <c r="K147" s="139"/>
      <c r="L147" s="139"/>
      <c r="M147" s="139"/>
      <c r="N147" s="139"/>
      <c r="O147" s="139"/>
      <c r="P147" s="139"/>
      <c r="Q147" s="4"/>
      <c r="R147" s="4"/>
    </row>
    <row r="148" spans="1:18" s="150" customFormat="1" ht="15">
      <c r="A148" s="7" t="s">
        <v>506</v>
      </c>
      <c r="B148" s="8" t="s">
        <v>293</v>
      </c>
      <c r="C148" s="8"/>
      <c r="D148" s="148">
        <f>SUM(D140:D147)</f>
        <v>0</v>
      </c>
      <c r="E148" s="148">
        <f aca="true" t="shared" si="13" ref="E148:O148">SUM(E140:E147)</f>
        <v>0</v>
      </c>
      <c r="F148" s="148">
        <f t="shared" si="13"/>
        <v>0</v>
      </c>
      <c r="G148" s="148">
        <f t="shared" si="13"/>
        <v>0</v>
      </c>
      <c r="H148" s="148">
        <f t="shared" si="13"/>
        <v>0</v>
      </c>
      <c r="I148" s="148">
        <f t="shared" si="13"/>
        <v>0</v>
      </c>
      <c r="J148" s="148">
        <f t="shared" si="13"/>
        <v>0</v>
      </c>
      <c r="K148" s="148">
        <f t="shared" si="13"/>
        <v>0</v>
      </c>
      <c r="L148" s="148">
        <f t="shared" si="13"/>
        <v>0</v>
      </c>
      <c r="M148" s="148">
        <f t="shared" si="13"/>
        <v>0</v>
      </c>
      <c r="N148" s="148">
        <f t="shared" si="13"/>
        <v>0</v>
      </c>
      <c r="O148" s="148">
        <f t="shared" si="13"/>
        <v>0</v>
      </c>
      <c r="P148" s="148">
        <f>SUM(D148:O148)</f>
        <v>0</v>
      </c>
      <c r="Q148" s="149"/>
      <c r="R148" s="149"/>
    </row>
    <row r="149" spans="1:18" ht="15">
      <c r="A149" s="5" t="s">
        <v>478</v>
      </c>
      <c r="B149" s="6" t="s">
        <v>294</v>
      </c>
      <c r="C149" s="6"/>
      <c r="D149" s="139"/>
      <c r="E149" s="139"/>
      <c r="F149" s="139"/>
      <c r="G149" s="139"/>
      <c r="H149" s="139"/>
      <c r="I149" s="139"/>
      <c r="J149" s="139"/>
      <c r="K149" s="139"/>
      <c r="L149" s="139"/>
      <c r="M149" s="139"/>
      <c r="N149" s="139"/>
      <c r="O149" s="139"/>
      <c r="P149" s="139"/>
      <c r="Q149" s="4"/>
      <c r="R149" s="4"/>
    </row>
    <row r="150" spans="1:18" s="150" customFormat="1" ht="15">
      <c r="A150" s="42" t="s">
        <v>507</v>
      </c>
      <c r="B150" s="55" t="s">
        <v>295</v>
      </c>
      <c r="C150" s="55"/>
      <c r="D150" s="148">
        <f>C150/12</f>
        <v>0</v>
      </c>
      <c r="E150" s="148">
        <f>C150/12</f>
        <v>0</v>
      </c>
      <c r="F150" s="148">
        <f>C150/12</f>
        <v>0</v>
      </c>
      <c r="G150" s="148">
        <f>C150/12</f>
        <v>0</v>
      </c>
      <c r="H150" s="148">
        <f>C150/12</f>
        <v>0</v>
      </c>
      <c r="I150" s="148">
        <f>C150/12</f>
        <v>0</v>
      </c>
      <c r="J150" s="148">
        <f>C150/12</f>
        <v>0</v>
      </c>
      <c r="K150" s="148">
        <f>C150/12</f>
        <v>0</v>
      </c>
      <c r="L150" s="148">
        <f>C150/12</f>
        <v>0</v>
      </c>
      <c r="M150" s="148">
        <f>C150/12</f>
        <v>0</v>
      </c>
      <c r="N150" s="148">
        <f>C150/12</f>
        <v>0</v>
      </c>
      <c r="O150" s="148">
        <f>C150/12</f>
        <v>0</v>
      </c>
      <c r="P150" s="148">
        <f>SUM(D150:O150)</f>
        <v>0</v>
      </c>
      <c r="Q150" s="149"/>
      <c r="R150" s="149"/>
    </row>
    <row r="151" spans="1:18" ht="15">
      <c r="A151" s="13" t="s">
        <v>296</v>
      </c>
      <c r="B151" s="6" t="s">
        <v>297</v>
      </c>
      <c r="C151" s="6"/>
      <c r="D151" s="139"/>
      <c r="E151" s="139"/>
      <c r="F151" s="139"/>
      <c r="G151" s="139"/>
      <c r="H151" s="139"/>
      <c r="I151" s="139"/>
      <c r="J151" s="139"/>
      <c r="K151" s="139"/>
      <c r="L151" s="139"/>
      <c r="M151" s="139"/>
      <c r="N151" s="139"/>
      <c r="O151" s="139"/>
      <c r="P151" s="139"/>
      <c r="Q151" s="4"/>
      <c r="R151" s="4"/>
    </row>
    <row r="152" spans="1:18" ht="15">
      <c r="A152" s="13" t="s">
        <v>479</v>
      </c>
      <c r="B152" s="6" t="s">
        <v>298</v>
      </c>
      <c r="C152" s="6"/>
      <c r="D152" s="139"/>
      <c r="E152" s="139"/>
      <c r="F152" s="139"/>
      <c r="G152" s="139"/>
      <c r="H152" s="139"/>
      <c r="I152" s="139"/>
      <c r="J152" s="139"/>
      <c r="K152" s="139"/>
      <c r="L152" s="139"/>
      <c r="M152" s="139"/>
      <c r="N152" s="139"/>
      <c r="O152" s="139"/>
      <c r="P152" s="139"/>
      <c r="Q152" s="4"/>
      <c r="R152" s="4"/>
    </row>
    <row r="153" spans="1:18" ht="15">
      <c r="A153" s="13" t="s">
        <v>480</v>
      </c>
      <c r="B153" s="6" t="s">
        <v>299</v>
      </c>
      <c r="C153" s="6"/>
      <c r="D153" s="139"/>
      <c r="E153" s="139"/>
      <c r="F153" s="139"/>
      <c r="G153" s="139"/>
      <c r="H153" s="139"/>
      <c r="I153" s="139"/>
      <c r="J153" s="139"/>
      <c r="K153" s="139"/>
      <c r="L153" s="139"/>
      <c r="M153" s="139"/>
      <c r="N153" s="139"/>
      <c r="O153" s="139"/>
      <c r="P153" s="139"/>
      <c r="Q153" s="4"/>
      <c r="R153" s="4"/>
    </row>
    <row r="154" spans="1:18" ht="15">
      <c r="A154" s="13" t="s">
        <v>481</v>
      </c>
      <c r="B154" s="6" t="s">
        <v>300</v>
      </c>
      <c r="C154" s="6"/>
      <c r="D154" s="139"/>
      <c r="E154" s="139"/>
      <c r="F154" s="139"/>
      <c r="G154" s="139"/>
      <c r="H154" s="139"/>
      <c r="I154" s="139"/>
      <c r="J154" s="139"/>
      <c r="K154" s="139"/>
      <c r="L154" s="139"/>
      <c r="M154" s="139"/>
      <c r="N154" s="139"/>
      <c r="O154" s="139"/>
      <c r="P154" s="139"/>
      <c r="Q154" s="4"/>
      <c r="R154" s="4"/>
    </row>
    <row r="155" spans="1:18" ht="15">
      <c r="A155" s="13" t="s">
        <v>301</v>
      </c>
      <c r="B155" s="6" t="s">
        <v>302</v>
      </c>
      <c r="C155" s="6"/>
      <c r="D155" s="139"/>
      <c r="E155" s="139"/>
      <c r="F155" s="139"/>
      <c r="G155" s="139"/>
      <c r="H155" s="139"/>
      <c r="I155" s="139"/>
      <c r="J155" s="139"/>
      <c r="K155" s="139"/>
      <c r="L155" s="139"/>
      <c r="M155" s="139"/>
      <c r="N155" s="139"/>
      <c r="O155" s="139"/>
      <c r="P155" s="139"/>
      <c r="Q155" s="4"/>
      <c r="R155" s="4"/>
    </row>
    <row r="156" spans="1:18" ht="15">
      <c r="A156" s="13" t="s">
        <v>303</v>
      </c>
      <c r="B156" s="6" t="s">
        <v>304</v>
      </c>
      <c r="C156" s="6"/>
      <c r="D156" s="139"/>
      <c r="E156" s="139"/>
      <c r="F156" s="139"/>
      <c r="G156" s="139"/>
      <c r="H156" s="139"/>
      <c r="I156" s="139"/>
      <c r="J156" s="139"/>
      <c r="K156" s="139"/>
      <c r="L156" s="139"/>
      <c r="M156" s="139"/>
      <c r="N156" s="139"/>
      <c r="O156" s="139"/>
      <c r="P156" s="139"/>
      <c r="Q156" s="4"/>
      <c r="R156" s="4"/>
    </row>
    <row r="157" spans="1:18" ht="15">
      <c r="A157" s="13" t="s">
        <v>305</v>
      </c>
      <c r="B157" s="6" t="s">
        <v>306</v>
      </c>
      <c r="C157" s="6"/>
      <c r="D157" s="139"/>
      <c r="E157" s="139"/>
      <c r="F157" s="139"/>
      <c r="G157" s="139"/>
      <c r="H157" s="139"/>
      <c r="I157" s="139"/>
      <c r="J157" s="139"/>
      <c r="K157" s="139"/>
      <c r="L157" s="139"/>
      <c r="M157" s="139"/>
      <c r="N157" s="139"/>
      <c r="O157" s="139"/>
      <c r="P157" s="139"/>
      <c r="Q157" s="4"/>
      <c r="R157" s="4"/>
    </row>
    <row r="158" spans="1:18" ht="15">
      <c r="A158" s="13" t="s">
        <v>482</v>
      </c>
      <c r="B158" s="6" t="s">
        <v>307</v>
      </c>
      <c r="C158" s="6"/>
      <c r="D158" s="139"/>
      <c r="E158" s="139"/>
      <c r="F158" s="139"/>
      <c r="G158" s="139"/>
      <c r="H158" s="139"/>
      <c r="I158" s="139"/>
      <c r="J158" s="139"/>
      <c r="K158" s="139"/>
      <c r="L158" s="139"/>
      <c r="M158" s="139"/>
      <c r="N158" s="139"/>
      <c r="O158" s="139"/>
      <c r="P158" s="139"/>
      <c r="Q158" s="4"/>
      <c r="R158" s="4"/>
    </row>
    <row r="159" spans="1:18" ht="15">
      <c r="A159" s="13" t="s">
        <v>483</v>
      </c>
      <c r="B159" s="6" t="s">
        <v>308</v>
      </c>
      <c r="C159" s="6"/>
      <c r="D159" s="139"/>
      <c r="E159" s="139"/>
      <c r="F159" s="139"/>
      <c r="G159" s="139"/>
      <c r="H159" s="139"/>
      <c r="I159" s="139"/>
      <c r="J159" s="139"/>
      <c r="K159" s="139"/>
      <c r="L159" s="139"/>
      <c r="M159" s="139"/>
      <c r="N159" s="139"/>
      <c r="O159" s="139"/>
      <c r="P159" s="139"/>
      <c r="Q159" s="4"/>
      <c r="R159" s="4"/>
    </row>
    <row r="160" spans="1:18" ht="15">
      <c r="A160" s="13" t="s">
        <v>484</v>
      </c>
      <c r="B160" s="6" t="s">
        <v>309</v>
      </c>
      <c r="C160" s="6"/>
      <c r="D160" s="139"/>
      <c r="E160" s="139"/>
      <c r="F160" s="139"/>
      <c r="G160" s="139"/>
      <c r="H160" s="139"/>
      <c r="I160" s="139"/>
      <c r="J160" s="139"/>
      <c r="K160" s="139"/>
      <c r="L160" s="139"/>
      <c r="M160" s="139"/>
      <c r="N160" s="139"/>
      <c r="O160" s="139"/>
      <c r="P160" s="139"/>
      <c r="Q160" s="4"/>
      <c r="R160" s="4"/>
    </row>
    <row r="161" spans="1:18" s="150" customFormat="1" ht="15">
      <c r="A161" s="54" t="s">
        <v>508</v>
      </c>
      <c r="B161" s="55" t="s">
        <v>310</v>
      </c>
      <c r="C161" s="55"/>
      <c r="D161" s="148">
        <f>SUM(D151:D160)</f>
        <v>0</v>
      </c>
      <c r="E161" s="148">
        <f aca="true" t="shared" si="14" ref="E161:O161">SUM(E151:E160)</f>
        <v>0</v>
      </c>
      <c r="F161" s="148">
        <f t="shared" si="14"/>
        <v>0</v>
      </c>
      <c r="G161" s="148">
        <f t="shared" si="14"/>
        <v>0</v>
      </c>
      <c r="H161" s="148">
        <f t="shared" si="14"/>
        <v>0</v>
      </c>
      <c r="I161" s="148">
        <f t="shared" si="14"/>
        <v>0</v>
      </c>
      <c r="J161" s="148">
        <f t="shared" si="14"/>
        <v>0</v>
      </c>
      <c r="K161" s="148">
        <f t="shared" si="14"/>
        <v>0</v>
      </c>
      <c r="L161" s="148">
        <f t="shared" si="14"/>
        <v>0</v>
      </c>
      <c r="M161" s="148">
        <f t="shared" si="14"/>
        <v>0</v>
      </c>
      <c r="N161" s="148">
        <f t="shared" si="14"/>
        <v>0</v>
      </c>
      <c r="O161" s="148">
        <f t="shared" si="14"/>
        <v>0</v>
      </c>
      <c r="P161" s="148">
        <f>SUM(D161:O161)</f>
        <v>0</v>
      </c>
      <c r="Q161" s="149"/>
      <c r="R161" s="149"/>
    </row>
    <row r="162" spans="1:18" ht="30">
      <c r="A162" s="13" t="s">
        <v>319</v>
      </c>
      <c r="B162" s="6" t="s">
        <v>320</v>
      </c>
      <c r="C162" s="6"/>
      <c r="D162" s="139"/>
      <c r="E162" s="139"/>
      <c r="F162" s="139"/>
      <c r="G162" s="139"/>
      <c r="H162" s="139"/>
      <c r="I162" s="139"/>
      <c r="J162" s="139"/>
      <c r="K162" s="139"/>
      <c r="L162" s="139"/>
      <c r="M162" s="139"/>
      <c r="N162" s="139"/>
      <c r="O162" s="139"/>
      <c r="P162" s="139"/>
      <c r="Q162" s="4"/>
      <c r="R162" s="4"/>
    </row>
    <row r="163" spans="1:18" ht="30">
      <c r="A163" s="5" t="s">
        <v>488</v>
      </c>
      <c r="B163" s="6" t="s">
        <v>321</v>
      </c>
      <c r="C163" s="6"/>
      <c r="D163" s="139"/>
      <c r="E163" s="139"/>
      <c r="F163" s="139"/>
      <c r="G163" s="139"/>
      <c r="H163" s="139"/>
      <c r="I163" s="139"/>
      <c r="J163" s="139"/>
      <c r="K163" s="139"/>
      <c r="L163" s="139"/>
      <c r="M163" s="139"/>
      <c r="N163" s="139"/>
      <c r="O163" s="139"/>
      <c r="P163" s="139"/>
      <c r="Q163" s="4"/>
      <c r="R163" s="4"/>
    </row>
    <row r="164" spans="1:18" ht="15">
      <c r="A164" s="13" t="s">
        <v>489</v>
      </c>
      <c r="B164" s="6" t="s">
        <v>322</v>
      </c>
      <c r="C164" s="6"/>
      <c r="D164" s="139"/>
      <c r="E164" s="139"/>
      <c r="F164" s="139"/>
      <c r="G164" s="139"/>
      <c r="H164" s="139"/>
      <c r="I164" s="139"/>
      <c r="J164" s="139"/>
      <c r="K164" s="139"/>
      <c r="L164" s="139"/>
      <c r="M164" s="139"/>
      <c r="N164" s="139"/>
      <c r="O164" s="139"/>
      <c r="P164" s="139"/>
      <c r="Q164" s="4"/>
      <c r="R164" s="4"/>
    </row>
    <row r="165" spans="1:18" s="150" customFormat="1" ht="15">
      <c r="A165" s="42" t="s">
        <v>510</v>
      </c>
      <c r="B165" s="55" t="s">
        <v>323</v>
      </c>
      <c r="C165" s="55"/>
      <c r="D165" s="148">
        <f>D162+D163+D164</f>
        <v>0</v>
      </c>
      <c r="E165" s="148">
        <f aca="true" t="shared" si="15" ref="E165:O165">E162+E163+E164</f>
        <v>0</v>
      </c>
      <c r="F165" s="148">
        <f t="shared" si="15"/>
        <v>0</v>
      </c>
      <c r="G165" s="148">
        <f t="shared" si="15"/>
        <v>0</v>
      </c>
      <c r="H165" s="148">
        <f t="shared" si="15"/>
        <v>0</v>
      </c>
      <c r="I165" s="148">
        <f t="shared" si="15"/>
        <v>0</v>
      </c>
      <c r="J165" s="148">
        <f t="shared" si="15"/>
        <v>0</v>
      </c>
      <c r="K165" s="148">
        <f t="shared" si="15"/>
        <v>0</v>
      </c>
      <c r="L165" s="148">
        <f t="shared" si="15"/>
        <v>0</v>
      </c>
      <c r="M165" s="148">
        <f t="shared" si="15"/>
        <v>0</v>
      </c>
      <c r="N165" s="148">
        <f t="shared" si="15"/>
        <v>0</v>
      </c>
      <c r="O165" s="148">
        <f t="shared" si="15"/>
        <v>0</v>
      </c>
      <c r="P165" s="148">
        <f>SUM(D165:O165)</f>
        <v>0</v>
      </c>
      <c r="Q165" s="149"/>
      <c r="R165" s="149"/>
    </row>
    <row r="166" spans="1:18" ht="15.75">
      <c r="A166" s="66" t="s">
        <v>579</v>
      </c>
      <c r="B166" s="71"/>
      <c r="C166" s="71"/>
      <c r="D166" s="139"/>
      <c r="E166" s="139"/>
      <c r="F166" s="139"/>
      <c r="G166" s="139"/>
      <c r="H166" s="139"/>
      <c r="I166" s="139"/>
      <c r="J166" s="139"/>
      <c r="K166" s="139"/>
      <c r="L166" s="139"/>
      <c r="M166" s="139"/>
      <c r="N166" s="139"/>
      <c r="O166" s="139"/>
      <c r="P166" s="139"/>
      <c r="Q166" s="4"/>
      <c r="R166" s="4"/>
    </row>
    <row r="167" spans="1:18" ht="15">
      <c r="A167" s="5" t="s">
        <v>265</v>
      </c>
      <c r="B167" s="6" t="s">
        <v>266</v>
      </c>
      <c r="C167" s="6"/>
      <c r="D167" s="139"/>
      <c r="E167" s="139"/>
      <c r="F167" s="139"/>
      <c r="G167" s="139"/>
      <c r="H167" s="139"/>
      <c r="I167" s="139"/>
      <c r="J167" s="139"/>
      <c r="K167" s="139"/>
      <c r="L167" s="139"/>
      <c r="M167" s="139"/>
      <c r="N167" s="139"/>
      <c r="O167" s="139"/>
      <c r="P167" s="139"/>
      <c r="Q167" s="4"/>
      <c r="R167" s="4"/>
    </row>
    <row r="168" spans="1:18" ht="30">
      <c r="A168" s="5" t="s">
        <v>267</v>
      </c>
      <c r="B168" s="6" t="s">
        <v>268</v>
      </c>
      <c r="C168" s="6"/>
      <c r="D168" s="139"/>
      <c r="E168" s="139"/>
      <c r="F168" s="139"/>
      <c r="G168" s="139"/>
      <c r="H168" s="139"/>
      <c r="I168" s="139"/>
      <c r="J168" s="139"/>
      <c r="K168" s="139"/>
      <c r="L168" s="139"/>
      <c r="M168" s="139"/>
      <c r="N168" s="139"/>
      <c r="O168" s="139"/>
      <c r="P168" s="139"/>
      <c r="Q168" s="4"/>
      <c r="R168" s="4"/>
    </row>
    <row r="169" spans="1:18" ht="30">
      <c r="A169" s="5" t="s">
        <v>466</v>
      </c>
      <c r="B169" s="6" t="s">
        <v>269</v>
      </c>
      <c r="C169" s="6"/>
      <c r="D169" s="139"/>
      <c r="E169" s="139"/>
      <c r="F169" s="139"/>
      <c r="G169" s="139"/>
      <c r="H169" s="139"/>
      <c r="I169" s="139"/>
      <c r="J169" s="139"/>
      <c r="K169" s="139"/>
      <c r="L169" s="139"/>
      <c r="M169" s="139"/>
      <c r="N169" s="139"/>
      <c r="O169" s="139"/>
      <c r="P169" s="139"/>
      <c r="Q169" s="4"/>
      <c r="R169" s="4"/>
    </row>
    <row r="170" spans="1:18" ht="30">
      <c r="A170" s="5" t="s">
        <v>467</v>
      </c>
      <c r="B170" s="6" t="s">
        <v>270</v>
      </c>
      <c r="C170" s="6"/>
      <c r="D170" s="139"/>
      <c r="E170" s="139"/>
      <c r="F170" s="139"/>
      <c r="G170" s="139"/>
      <c r="H170" s="139"/>
      <c r="I170" s="139"/>
      <c r="J170" s="139"/>
      <c r="K170" s="139"/>
      <c r="L170" s="139"/>
      <c r="M170" s="139"/>
      <c r="N170" s="139"/>
      <c r="O170" s="139"/>
      <c r="P170" s="139"/>
      <c r="Q170" s="4"/>
      <c r="R170" s="4"/>
    </row>
    <row r="171" spans="1:18" ht="15">
      <c r="A171" s="5" t="s">
        <v>468</v>
      </c>
      <c r="B171" s="6" t="s">
        <v>271</v>
      </c>
      <c r="C171" s="6"/>
      <c r="D171" s="139"/>
      <c r="E171" s="139"/>
      <c r="F171" s="139"/>
      <c r="G171" s="139"/>
      <c r="H171" s="139"/>
      <c r="I171" s="139"/>
      <c r="J171" s="139"/>
      <c r="K171" s="139"/>
      <c r="L171" s="139"/>
      <c r="M171" s="139"/>
      <c r="N171" s="139"/>
      <c r="O171" s="139"/>
      <c r="P171" s="139"/>
      <c r="Q171" s="4"/>
      <c r="R171" s="4"/>
    </row>
    <row r="172" spans="1:18" s="150" customFormat="1" ht="15">
      <c r="A172" s="42" t="s">
        <v>504</v>
      </c>
      <c r="B172" s="55" t="s">
        <v>272</v>
      </c>
      <c r="C172" s="55"/>
      <c r="D172" s="148">
        <f>SUM(D167:D171)</f>
        <v>0</v>
      </c>
      <c r="E172" s="148">
        <f aca="true" t="shared" si="16" ref="E172:O172">SUM(E167:E171)</f>
        <v>0</v>
      </c>
      <c r="F172" s="148">
        <f t="shared" si="16"/>
        <v>0</v>
      </c>
      <c r="G172" s="148">
        <f t="shared" si="16"/>
        <v>0</v>
      </c>
      <c r="H172" s="148">
        <f t="shared" si="16"/>
        <v>0</v>
      </c>
      <c r="I172" s="148">
        <f t="shared" si="16"/>
        <v>0</v>
      </c>
      <c r="J172" s="148">
        <f t="shared" si="16"/>
        <v>0</v>
      </c>
      <c r="K172" s="148">
        <f t="shared" si="16"/>
        <v>0</v>
      </c>
      <c r="L172" s="148">
        <f t="shared" si="16"/>
        <v>0</v>
      </c>
      <c r="M172" s="148">
        <f t="shared" si="16"/>
        <v>0</v>
      </c>
      <c r="N172" s="148">
        <f t="shared" si="16"/>
        <v>0</v>
      </c>
      <c r="O172" s="148">
        <f t="shared" si="16"/>
        <v>0</v>
      </c>
      <c r="P172" s="148">
        <f>SUM(D172:O172)</f>
        <v>0</v>
      </c>
      <c r="Q172" s="149"/>
      <c r="R172" s="149"/>
    </row>
    <row r="173" spans="1:18" ht="15">
      <c r="A173" s="13" t="s">
        <v>485</v>
      </c>
      <c r="B173" s="6" t="s">
        <v>311</v>
      </c>
      <c r="C173" s="6"/>
      <c r="D173" s="139"/>
      <c r="E173" s="139"/>
      <c r="F173" s="139"/>
      <c r="G173" s="139"/>
      <c r="H173" s="139"/>
      <c r="I173" s="139"/>
      <c r="J173" s="139"/>
      <c r="K173" s="139"/>
      <c r="L173" s="139"/>
      <c r="M173" s="139"/>
      <c r="N173" s="139"/>
      <c r="O173" s="139"/>
      <c r="P173" s="139"/>
      <c r="Q173" s="4"/>
      <c r="R173" s="4"/>
    </row>
    <row r="174" spans="1:18" ht="15">
      <c r="A174" s="13" t="s">
        <v>486</v>
      </c>
      <c r="B174" s="6" t="s">
        <v>312</v>
      </c>
      <c r="C174" s="6"/>
      <c r="D174" s="139"/>
      <c r="E174" s="139"/>
      <c r="F174" s="139"/>
      <c r="G174" s="139"/>
      <c r="H174" s="139"/>
      <c r="I174" s="139"/>
      <c r="J174" s="139"/>
      <c r="K174" s="139"/>
      <c r="L174" s="139"/>
      <c r="M174" s="139"/>
      <c r="N174" s="139"/>
      <c r="O174" s="139"/>
      <c r="P174" s="139"/>
      <c r="Q174" s="4"/>
      <c r="R174" s="4"/>
    </row>
    <row r="175" spans="1:18" ht="15">
      <c r="A175" s="13" t="s">
        <v>313</v>
      </c>
      <c r="B175" s="6" t="s">
        <v>314</v>
      </c>
      <c r="C175" s="6"/>
      <c r="D175" s="139"/>
      <c r="E175" s="139"/>
      <c r="F175" s="139"/>
      <c r="G175" s="139"/>
      <c r="H175" s="139"/>
      <c r="I175" s="139"/>
      <c r="J175" s="139"/>
      <c r="K175" s="139"/>
      <c r="L175" s="139"/>
      <c r="M175" s="139"/>
      <c r="N175" s="139"/>
      <c r="O175" s="139"/>
      <c r="P175" s="139"/>
      <c r="Q175" s="4"/>
      <c r="R175" s="4"/>
    </row>
    <row r="176" spans="1:18" ht="15">
      <c r="A176" s="13" t="s">
        <v>487</v>
      </c>
      <c r="B176" s="6" t="s">
        <v>315</v>
      </c>
      <c r="C176" s="6"/>
      <c r="D176" s="139"/>
      <c r="E176" s="139"/>
      <c r="F176" s="139"/>
      <c r="G176" s="139"/>
      <c r="H176" s="139"/>
      <c r="I176" s="139"/>
      <c r="J176" s="139"/>
      <c r="K176" s="139"/>
      <c r="L176" s="139"/>
      <c r="M176" s="139"/>
      <c r="N176" s="139"/>
      <c r="O176" s="139"/>
      <c r="P176" s="139"/>
      <c r="Q176" s="4"/>
      <c r="R176" s="4"/>
    </row>
    <row r="177" spans="1:18" ht="15">
      <c r="A177" s="13" t="s">
        <v>316</v>
      </c>
      <c r="B177" s="6" t="s">
        <v>317</v>
      </c>
      <c r="C177" s="6"/>
      <c r="D177" s="139"/>
      <c r="E177" s="139"/>
      <c r="F177" s="139"/>
      <c r="G177" s="139"/>
      <c r="H177" s="139"/>
      <c r="I177" s="139"/>
      <c r="J177" s="139"/>
      <c r="K177" s="139"/>
      <c r="L177" s="139"/>
      <c r="M177" s="139"/>
      <c r="N177" s="139"/>
      <c r="O177" s="139"/>
      <c r="P177" s="139"/>
      <c r="Q177" s="4"/>
      <c r="R177" s="4"/>
    </row>
    <row r="178" spans="1:18" s="150" customFormat="1" ht="15">
      <c r="A178" s="42" t="s">
        <v>509</v>
      </c>
      <c r="B178" s="55" t="s">
        <v>318</v>
      </c>
      <c r="C178" s="55"/>
      <c r="D178" s="148">
        <f>SUM(D173:D177)</f>
        <v>0</v>
      </c>
      <c r="E178" s="148">
        <f aca="true" t="shared" si="17" ref="E178:O178">SUM(E173:E177)</f>
        <v>0</v>
      </c>
      <c r="F178" s="148">
        <f t="shared" si="17"/>
        <v>0</v>
      </c>
      <c r="G178" s="148">
        <f t="shared" si="17"/>
        <v>0</v>
      </c>
      <c r="H178" s="148">
        <f t="shared" si="17"/>
        <v>0</v>
      </c>
      <c r="I178" s="148">
        <f t="shared" si="17"/>
        <v>0</v>
      </c>
      <c r="J178" s="148">
        <f t="shared" si="17"/>
        <v>0</v>
      </c>
      <c r="K178" s="148">
        <f t="shared" si="17"/>
        <v>0</v>
      </c>
      <c r="L178" s="148">
        <f t="shared" si="17"/>
        <v>0</v>
      </c>
      <c r="M178" s="148">
        <f t="shared" si="17"/>
        <v>0</v>
      </c>
      <c r="N178" s="148">
        <f t="shared" si="17"/>
        <v>0</v>
      </c>
      <c r="O178" s="148">
        <f t="shared" si="17"/>
        <v>0</v>
      </c>
      <c r="P178" s="148">
        <f>SUM(D178:O178)</f>
        <v>0</v>
      </c>
      <c r="Q178" s="149"/>
      <c r="R178" s="149"/>
    </row>
    <row r="179" spans="1:18" ht="30">
      <c r="A179" s="13" t="s">
        <v>324</v>
      </c>
      <c r="B179" s="6" t="s">
        <v>325</v>
      </c>
      <c r="C179" s="6"/>
      <c r="D179" s="139"/>
      <c r="E179" s="139"/>
      <c r="F179" s="139"/>
      <c r="G179" s="139"/>
      <c r="H179" s="139"/>
      <c r="I179" s="139"/>
      <c r="J179" s="139"/>
      <c r="K179" s="139"/>
      <c r="L179" s="139"/>
      <c r="M179" s="139"/>
      <c r="N179" s="139"/>
      <c r="O179" s="139"/>
      <c r="P179" s="139"/>
      <c r="Q179" s="4"/>
      <c r="R179" s="4"/>
    </row>
    <row r="180" spans="1:18" ht="30">
      <c r="A180" s="5" t="s">
        <v>490</v>
      </c>
      <c r="B180" s="6" t="s">
        <v>326</v>
      </c>
      <c r="C180" s="6"/>
      <c r="D180" s="139"/>
      <c r="E180" s="139"/>
      <c r="F180" s="139"/>
      <c r="G180" s="139"/>
      <c r="H180" s="139"/>
      <c r="I180" s="139"/>
      <c r="J180" s="139"/>
      <c r="K180" s="139"/>
      <c r="L180" s="139"/>
      <c r="M180" s="139"/>
      <c r="N180" s="139"/>
      <c r="O180" s="139"/>
      <c r="P180" s="139"/>
      <c r="Q180" s="4"/>
      <c r="R180" s="4"/>
    </row>
    <row r="181" spans="1:18" ht="15">
      <c r="A181" s="13" t="s">
        <v>491</v>
      </c>
      <c r="B181" s="6" t="s">
        <v>327</v>
      </c>
      <c r="C181" s="6"/>
      <c r="D181" s="139"/>
      <c r="E181" s="139"/>
      <c r="F181" s="139"/>
      <c r="G181" s="139"/>
      <c r="H181" s="139"/>
      <c r="I181" s="139"/>
      <c r="J181" s="139"/>
      <c r="K181" s="139"/>
      <c r="L181" s="139"/>
      <c r="M181" s="139"/>
      <c r="N181" s="139"/>
      <c r="O181" s="139"/>
      <c r="P181" s="139"/>
      <c r="Q181" s="4"/>
      <c r="R181" s="4"/>
    </row>
    <row r="182" spans="1:18" s="150" customFormat="1" ht="15">
      <c r="A182" s="42" t="s">
        <v>512</v>
      </c>
      <c r="B182" s="55" t="s">
        <v>328</v>
      </c>
      <c r="C182" s="55"/>
      <c r="D182" s="148">
        <f>D179+D180+D181</f>
        <v>0</v>
      </c>
      <c r="E182" s="148">
        <f aca="true" t="shared" si="18" ref="E182:O182">E179+E180+E181</f>
        <v>0</v>
      </c>
      <c r="F182" s="148">
        <f t="shared" si="18"/>
        <v>0</v>
      </c>
      <c r="G182" s="148">
        <f t="shared" si="18"/>
        <v>0</v>
      </c>
      <c r="H182" s="148">
        <f t="shared" si="18"/>
        <v>0</v>
      </c>
      <c r="I182" s="148">
        <f t="shared" si="18"/>
        <v>0</v>
      </c>
      <c r="J182" s="148">
        <f t="shared" si="18"/>
        <v>0</v>
      </c>
      <c r="K182" s="148">
        <f t="shared" si="18"/>
        <v>0</v>
      </c>
      <c r="L182" s="148">
        <f t="shared" si="18"/>
        <v>0</v>
      </c>
      <c r="M182" s="148">
        <f t="shared" si="18"/>
        <v>0</v>
      </c>
      <c r="N182" s="148">
        <f t="shared" si="18"/>
        <v>0</v>
      </c>
      <c r="O182" s="148">
        <f t="shared" si="18"/>
        <v>0</v>
      </c>
      <c r="P182" s="148">
        <f>SUM(D182:O182)</f>
        <v>0</v>
      </c>
      <c r="Q182" s="149"/>
      <c r="R182" s="149"/>
    </row>
    <row r="183" spans="1:18" ht="15.75">
      <c r="A183" s="66" t="s">
        <v>578</v>
      </c>
      <c r="B183" s="71"/>
      <c r="C183" s="71"/>
      <c r="D183" s="139"/>
      <c r="E183" s="139"/>
      <c r="F183" s="139"/>
      <c r="G183" s="139"/>
      <c r="H183" s="139"/>
      <c r="I183" s="139"/>
      <c r="J183" s="139"/>
      <c r="K183" s="139"/>
      <c r="L183" s="139"/>
      <c r="M183" s="139"/>
      <c r="N183" s="139"/>
      <c r="O183" s="139"/>
      <c r="P183" s="139"/>
      <c r="Q183" s="4"/>
      <c r="R183" s="4"/>
    </row>
    <row r="184" spans="1:18" s="150" customFormat="1" ht="15.75">
      <c r="A184" s="52" t="s">
        <v>511</v>
      </c>
      <c r="B184" s="38" t="s">
        <v>329</v>
      </c>
      <c r="C184" s="38"/>
      <c r="D184" s="148">
        <f>D136+D150+D161+D165+D172+D178+D182</f>
        <v>0</v>
      </c>
      <c r="E184" s="148">
        <f aca="true" t="shared" si="19" ref="E184:O184">E136+E150+E161+E165+E172+E178+E182</f>
        <v>0</v>
      </c>
      <c r="F184" s="148">
        <f t="shared" si="19"/>
        <v>0</v>
      </c>
      <c r="G184" s="148">
        <f t="shared" si="19"/>
        <v>0</v>
      </c>
      <c r="H184" s="148">
        <f t="shared" si="19"/>
        <v>0</v>
      </c>
      <c r="I184" s="148">
        <f t="shared" si="19"/>
        <v>0</v>
      </c>
      <c r="J184" s="148">
        <f t="shared" si="19"/>
        <v>0</v>
      </c>
      <c r="K184" s="148">
        <f t="shared" si="19"/>
        <v>0</v>
      </c>
      <c r="L184" s="148">
        <f t="shared" si="19"/>
        <v>0</v>
      </c>
      <c r="M184" s="148">
        <f t="shared" si="19"/>
        <v>0</v>
      </c>
      <c r="N184" s="148">
        <f t="shared" si="19"/>
        <v>0</v>
      </c>
      <c r="O184" s="148">
        <f t="shared" si="19"/>
        <v>0</v>
      </c>
      <c r="P184" s="148">
        <f>SUM(D184:O184)</f>
        <v>0</v>
      </c>
      <c r="Q184" s="149"/>
      <c r="R184" s="149"/>
    </row>
    <row r="185" spans="1:18" ht="15.75">
      <c r="A185" s="70" t="s">
        <v>631</v>
      </c>
      <c r="B185" s="69"/>
      <c r="C185" s="69"/>
      <c r="D185" s="139"/>
      <c r="E185" s="139"/>
      <c r="F185" s="139"/>
      <c r="G185" s="139"/>
      <c r="H185" s="139"/>
      <c r="I185" s="139"/>
      <c r="J185" s="139"/>
      <c r="K185" s="139"/>
      <c r="L185" s="139"/>
      <c r="M185" s="139"/>
      <c r="N185" s="139"/>
      <c r="O185" s="139"/>
      <c r="P185" s="139"/>
      <c r="Q185" s="4"/>
      <c r="R185" s="4"/>
    </row>
    <row r="186" spans="1:18" ht="15.75">
      <c r="A186" s="70" t="s">
        <v>632</v>
      </c>
      <c r="B186" s="69"/>
      <c r="C186" s="69"/>
      <c r="D186" s="139"/>
      <c r="E186" s="139"/>
      <c r="F186" s="139"/>
      <c r="G186" s="139"/>
      <c r="H186" s="139"/>
      <c r="I186" s="139"/>
      <c r="J186" s="139"/>
      <c r="K186" s="139"/>
      <c r="L186" s="139"/>
      <c r="M186" s="139"/>
      <c r="N186" s="139"/>
      <c r="O186" s="139"/>
      <c r="P186" s="139"/>
      <c r="Q186" s="4"/>
      <c r="R186" s="4"/>
    </row>
    <row r="187" spans="1:18" ht="15">
      <c r="A187" s="40" t="s">
        <v>493</v>
      </c>
      <c r="B187" s="5" t="s">
        <v>330</v>
      </c>
      <c r="C187" s="5"/>
      <c r="D187" s="139"/>
      <c r="E187" s="139"/>
      <c r="F187" s="139"/>
      <c r="G187" s="139"/>
      <c r="H187" s="139"/>
      <c r="I187" s="139"/>
      <c r="J187" s="139"/>
      <c r="K187" s="139"/>
      <c r="L187" s="139"/>
      <c r="M187" s="139"/>
      <c r="N187" s="139"/>
      <c r="O187" s="139"/>
      <c r="P187" s="139"/>
      <c r="Q187" s="4"/>
      <c r="R187" s="4"/>
    </row>
    <row r="188" spans="1:18" ht="15">
      <c r="A188" s="13" t="s">
        <v>331</v>
      </c>
      <c r="B188" s="5" t="s">
        <v>332</v>
      </c>
      <c r="C188" s="5"/>
      <c r="D188" s="139"/>
      <c r="E188" s="139"/>
      <c r="F188" s="139"/>
      <c r="G188" s="139"/>
      <c r="H188" s="139"/>
      <c r="I188" s="139"/>
      <c r="J188" s="139"/>
      <c r="K188" s="139"/>
      <c r="L188" s="139"/>
      <c r="M188" s="139"/>
      <c r="N188" s="139"/>
      <c r="O188" s="139"/>
      <c r="P188" s="139"/>
      <c r="Q188" s="4"/>
      <c r="R188" s="4"/>
    </row>
    <row r="189" spans="1:18" ht="15">
      <c r="A189" s="40" t="s">
        <v>494</v>
      </c>
      <c r="B189" s="5" t="s">
        <v>333</v>
      </c>
      <c r="C189" s="5"/>
      <c r="D189" s="139"/>
      <c r="E189" s="139"/>
      <c r="F189" s="139"/>
      <c r="G189" s="139"/>
      <c r="H189" s="139"/>
      <c r="I189" s="139"/>
      <c r="J189" s="139"/>
      <c r="K189" s="139"/>
      <c r="L189" s="139"/>
      <c r="M189" s="139"/>
      <c r="N189" s="139"/>
      <c r="O189" s="139"/>
      <c r="P189" s="139"/>
      <c r="Q189" s="4"/>
      <c r="R189" s="4"/>
    </row>
    <row r="190" spans="1:18" s="150" customFormat="1" ht="15">
      <c r="A190" s="15" t="s">
        <v>513</v>
      </c>
      <c r="B190" s="7" t="s">
        <v>334</v>
      </c>
      <c r="C190" s="7"/>
      <c r="D190" s="148">
        <f>SUM(D187:D189)</f>
        <v>0</v>
      </c>
      <c r="E190" s="148">
        <f aca="true" t="shared" si="20" ref="E190:O190">SUM(E187:E189)</f>
        <v>0</v>
      </c>
      <c r="F190" s="148">
        <f t="shared" si="20"/>
        <v>0</v>
      </c>
      <c r="G190" s="148">
        <f t="shared" si="20"/>
        <v>0</v>
      </c>
      <c r="H190" s="148">
        <f t="shared" si="20"/>
        <v>0</v>
      </c>
      <c r="I190" s="148">
        <f t="shared" si="20"/>
        <v>0</v>
      </c>
      <c r="J190" s="148">
        <f t="shared" si="20"/>
        <v>0</v>
      </c>
      <c r="K190" s="148">
        <f t="shared" si="20"/>
        <v>0</v>
      </c>
      <c r="L190" s="148">
        <f t="shared" si="20"/>
        <v>0</v>
      </c>
      <c r="M190" s="148">
        <f t="shared" si="20"/>
        <v>0</v>
      </c>
      <c r="N190" s="148">
        <f t="shared" si="20"/>
        <v>0</v>
      </c>
      <c r="O190" s="148">
        <f t="shared" si="20"/>
        <v>0</v>
      </c>
      <c r="P190" s="148">
        <f>SUM(D190:O190)</f>
        <v>0</v>
      </c>
      <c r="Q190" s="149"/>
      <c r="R190" s="149"/>
    </row>
    <row r="191" spans="1:18" ht="15">
      <c r="A191" s="13" t="s">
        <v>495</v>
      </c>
      <c r="B191" s="5" t="s">
        <v>335</v>
      </c>
      <c r="C191" s="5"/>
      <c r="D191" s="139"/>
      <c r="E191" s="139"/>
      <c r="F191" s="139"/>
      <c r="G191" s="139"/>
      <c r="H191" s="139"/>
      <c r="I191" s="139"/>
      <c r="J191" s="139"/>
      <c r="K191" s="139"/>
      <c r="L191" s="139"/>
      <c r="M191" s="139"/>
      <c r="N191" s="139"/>
      <c r="O191" s="139"/>
      <c r="P191" s="139"/>
      <c r="Q191" s="4"/>
      <c r="R191" s="4"/>
    </row>
    <row r="192" spans="1:18" ht="15">
      <c r="A192" s="40" t="s">
        <v>336</v>
      </c>
      <c r="B192" s="5" t="s">
        <v>337</v>
      </c>
      <c r="C192" s="5"/>
      <c r="D192" s="139"/>
      <c r="E192" s="139"/>
      <c r="F192" s="139"/>
      <c r="G192" s="139"/>
      <c r="H192" s="139"/>
      <c r="I192" s="139"/>
      <c r="J192" s="139"/>
      <c r="K192" s="139"/>
      <c r="L192" s="139"/>
      <c r="M192" s="139"/>
      <c r="N192" s="139"/>
      <c r="O192" s="139"/>
      <c r="P192" s="139"/>
      <c r="Q192" s="4"/>
      <c r="R192" s="4"/>
    </row>
    <row r="193" spans="1:18" ht="15">
      <c r="A193" s="13" t="s">
        <v>496</v>
      </c>
      <c r="B193" s="5" t="s">
        <v>338</v>
      </c>
      <c r="C193" s="5"/>
      <c r="D193" s="139"/>
      <c r="E193" s="139"/>
      <c r="F193" s="139"/>
      <c r="G193" s="139"/>
      <c r="H193" s="139"/>
      <c r="I193" s="139"/>
      <c r="J193" s="139"/>
      <c r="K193" s="139"/>
      <c r="L193" s="139"/>
      <c r="M193" s="139"/>
      <c r="N193" s="139"/>
      <c r="O193" s="139"/>
      <c r="P193" s="139"/>
      <c r="Q193" s="4"/>
      <c r="R193" s="4"/>
    </row>
    <row r="194" spans="1:18" ht="15">
      <c r="A194" s="40" t="s">
        <v>339</v>
      </c>
      <c r="B194" s="5" t="s">
        <v>340</v>
      </c>
      <c r="C194" s="5"/>
      <c r="D194" s="139"/>
      <c r="E194" s="139"/>
      <c r="F194" s="139"/>
      <c r="G194" s="139"/>
      <c r="H194" s="139"/>
      <c r="I194" s="139"/>
      <c r="J194" s="139"/>
      <c r="K194" s="139"/>
      <c r="L194" s="139"/>
      <c r="M194" s="139"/>
      <c r="N194" s="139"/>
      <c r="O194" s="139"/>
      <c r="P194" s="139"/>
      <c r="Q194" s="4"/>
      <c r="R194" s="4"/>
    </row>
    <row r="195" spans="1:18" s="150" customFormat="1" ht="15">
      <c r="A195" s="14" t="s">
        <v>514</v>
      </c>
      <c r="B195" s="7" t="s">
        <v>341</v>
      </c>
      <c r="C195" s="7"/>
      <c r="D195" s="148">
        <f>SUM(D191:D194)</f>
        <v>0</v>
      </c>
      <c r="E195" s="148">
        <f aca="true" t="shared" si="21" ref="E195:O195">SUM(E191:E194)</f>
        <v>0</v>
      </c>
      <c r="F195" s="148">
        <f t="shared" si="21"/>
        <v>0</v>
      </c>
      <c r="G195" s="148">
        <f t="shared" si="21"/>
        <v>0</v>
      </c>
      <c r="H195" s="148">
        <f t="shared" si="21"/>
        <v>0</v>
      </c>
      <c r="I195" s="148">
        <f t="shared" si="21"/>
        <v>0</v>
      </c>
      <c r="J195" s="148">
        <f t="shared" si="21"/>
        <v>0</v>
      </c>
      <c r="K195" s="148">
        <f t="shared" si="21"/>
        <v>0</v>
      </c>
      <c r="L195" s="148">
        <f t="shared" si="21"/>
        <v>0</v>
      </c>
      <c r="M195" s="148">
        <f t="shared" si="21"/>
        <v>0</v>
      </c>
      <c r="N195" s="148">
        <f t="shared" si="21"/>
        <v>0</v>
      </c>
      <c r="O195" s="148">
        <f t="shared" si="21"/>
        <v>0</v>
      </c>
      <c r="P195" s="148">
        <f>SUM(D195:O195)</f>
        <v>0</v>
      </c>
      <c r="Q195" s="149"/>
      <c r="R195" s="149"/>
    </row>
    <row r="196" spans="1:18" ht="15">
      <c r="A196" s="5" t="s">
        <v>629</v>
      </c>
      <c r="B196" s="5" t="s">
        <v>342</v>
      </c>
      <c r="C196" s="5"/>
      <c r="D196" s="139"/>
      <c r="E196" s="139"/>
      <c r="F196" s="139"/>
      <c r="G196" s="139"/>
      <c r="H196" s="139"/>
      <c r="I196" s="139"/>
      <c r="J196" s="139"/>
      <c r="K196" s="139"/>
      <c r="L196" s="139"/>
      <c r="M196" s="139"/>
      <c r="N196" s="139"/>
      <c r="O196" s="139"/>
      <c r="P196" s="139"/>
      <c r="Q196" s="4"/>
      <c r="R196" s="4"/>
    </row>
    <row r="197" spans="1:18" ht="15">
      <c r="A197" s="5" t="s">
        <v>630</v>
      </c>
      <c r="B197" s="5" t="s">
        <v>342</v>
      </c>
      <c r="C197" s="5"/>
      <c r="D197" s="139"/>
      <c r="E197" s="139"/>
      <c r="F197" s="139"/>
      <c r="G197" s="139"/>
      <c r="H197" s="139"/>
      <c r="I197" s="139"/>
      <c r="J197" s="139"/>
      <c r="K197" s="139"/>
      <c r="L197" s="139"/>
      <c r="M197" s="139"/>
      <c r="N197" s="139"/>
      <c r="O197" s="139"/>
      <c r="P197" s="139"/>
      <c r="Q197" s="4"/>
      <c r="R197" s="4"/>
    </row>
    <row r="198" spans="1:18" ht="15">
      <c r="A198" s="5" t="s">
        <v>627</v>
      </c>
      <c r="B198" s="5" t="s">
        <v>343</v>
      </c>
      <c r="C198" s="5"/>
      <c r="D198" s="139"/>
      <c r="E198" s="139"/>
      <c r="F198" s="139"/>
      <c r="G198" s="139"/>
      <c r="H198" s="139"/>
      <c r="I198" s="139"/>
      <c r="J198" s="139"/>
      <c r="K198" s="139"/>
      <c r="L198" s="139"/>
      <c r="M198" s="139"/>
      <c r="N198" s="139"/>
      <c r="O198" s="139"/>
      <c r="P198" s="139"/>
      <c r="Q198" s="4"/>
      <c r="R198" s="4"/>
    </row>
    <row r="199" spans="1:18" ht="15">
      <c r="A199" s="5" t="s">
        <v>628</v>
      </c>
      <c r="B199" s="5" t="s">
        <v>343</v>
      </c>
      <c r="C199" s="5"/>
      <c r="D199" s="139"/>
      <c r="E199" s="139"/>
      <c r="F199" s="139"/>
      <c r="G199" s="139"/>
      <c r="H199" s="139"/>
      <c r="I199" s="139"/>
      <c r="J199" s="139"/>
      <c r="K199" s="139"/>
      <c r="L199" s="139"/>
      <c r="M199" s="139"/>
      <c r="N199" s="139"/>
      <c r="O199" s="139"/>
      <c r="P199" s="139"/>
      <c r="Q199" s="4"/>
      <c r="R199" s="4"/>
    </row>
    <row r="200" spans="1:18" s="150" customFormat="1" ht="15">
      <c r="A200" s="7" t="s">
        <v>515</v>
      </c>
      <c r="B200" s="7" t="s">
        <v>344</v>
      </c>
      <c r="C200" s="7"/>
      <c r="D200" s="148">
        <f>SUM(D196:D199)</f>
        <v>0</v>
      </c>
      <c r="E200" s="148">
        <f aca="true" t="shared" si="22" ref="E200:O200">SUM(E196:E199)</f>
        <v>0</v>
      </c>
      <c r="F200" s="148">
        <f t="shared" si="22"/>
        <v>0</v>
      </c>
      <c r="G200" s="148">
        <f t="shared" si="22"/>
        <v>0</v>
      </c>
      <c r="H200" s="148">
        <f t="shared" si="22"/>
        <v>0</v>
      </c>
      <c r="I200" s="148">
        <f t="shared" si="22"/>
        <v>0</v>
      </c>
      <c r="J200" s="148">
        <f t="shared" si="22"/>
        <v>0</v>
      </c>
      <c r="K200" s="148">
        <f t="shared" si="22"/>
        <v>0</v>
      </c>
      <c r="L200" s="148">
        <f t="shared" si="22"/>
        <v>0</v>
      </c>
      <c r="M200" s="148">
        <f t="shared" si="22"/>
        <v>0</v>
      </c>
      <c r="N200" s="148">
        <f t="shared" si="22"/>
        <v>0</v>
      </c>
      <c r="O200" s="148">
        <f t="shared" si="22"/>
        <v>0</v>
      </c>
      <c r="P200" s="148">
        <f>SUM(D200:O200)</f>
        <v>0</v>
      </c>
      <c r="Q200" s="149"/>
      <c r="R200" s="149"/>
    </row>
    <row r="201" spans="1:18" ht="15">
      <c r="A201" s="40" t="s">
        <v>345</v>
      </c>
      <c r="B201" s="5" t="s">
        <v>346</v>
      </c>
      <c r="C201" s="5"/>
      <c r="D201" s="139"/>
      <c r="E201" s="139"/>
      <c r="F201" s="139"/>
      <c r="G201" s="139"/>
      <c r="H201" s="139"/>
      <c r="I201" s="139"/>
      <c r="J201" s="139"/>
      <c r="K201" s="139"/>
      <c r="L201" s="139"/>
      <c r="M201" s="139"/>
      <c r="N201" s="139"/>
      <c r="O201" s="139"/>
      <c r="P201" s="139"/>
      <c r="Q201" s="4"/>
      <c r="R201" s="4"/>
    </row>
    <row r="202" spans="1:18" ht="15">
      <c r="A202" s="40" t="s">
        <v>347</v>
      </c>
      <c r="B202" s="5" t="s">
        <v>348</v>
      </c>
      <c r="C202" s="5"/>
      <c r="D202" s="139"/>
      <c r="E202" s="139"/>
      <c r="F202" s="139"/>
      <c r="G202" s="139"/>
      <c r="H202" s="139"/>
      <c r="I202" s="139"/>
      <c r="J202" s="139"/>
      <c r="K202" s="139"/>
      <c r="L202" s="139"/>
      <c r="M202" s="139"/>
      <c r="N202" s="139"/>
      <c r="O202" s="139"/>
      <c r="P202" s="139"/>
      <c r="Q202" s="4"/>
      <c r="R202" s="4"/>
    </row>
    <row r="203" spans="1:18" ht="15">
      <c r="A203" s="40" t="s">
        <v>349</v>
      </c>
      <c r="B203" s="5" t="s">
        <v>350</v>
      </c>
      <c r="C203" s="5">
        <v>109493</v>
      </c>
      <c r="D203" s="139">
        <f>C203/12</f>
        <v>9124.416666666666</v>
      </c>
      <c r="E203" s="139">
        <f>C203/12</f>
        <v>9124.416666666666</v>
      </c>
      <c r="F203" s="139">
        <f>C203/12</f>
        <v>9124.416666666666</v>
      </c>
      <c r="G203" s="139">
        <f>C203/12</f>
        <v>9124.416666666666</v>
      </c>
      <c r="H203" s="139">
        <f>C203/12</f>
        <v>9124.416666666666</v>
      </c>
      <c r="I203" s="139">
        <f>C203/12</f>
        <v>9124.416666666666</v>
      </c>
      <c r="J203" s="139">
        <f>C203/12</f>
        <v>9124.416666666666</v>
      </c>
      <c r="K203" s="139">
        <f>C203/12</f>
        <v>9124.416666666666</v>
      </c>
      <c r="L203" s="139">
        <f>C203/12</f>
        <v>9124.416666666666</v>
      </c>
      <c r="M203" s="139">
        <f>C203/12</f>
        <v>9124.416666666666</v>
      </c>
      <c r="N203" s="139">
        <f>C203/12</f>
        <v>9124.416666666666</v>
      </c>
      <c r="O203" s="139">
        <f>C203/12</f>
        <v>9124.416666666666</v>
      </c>
      <c r="P203" s="139">
        <f>SUM(D203:O203)</f>
        <v>109493.00000000001</v>
      </c>
      <c r="Q203" s="4"/>
      <c r="R203" s="4"/>
    </row>
    <row r="204" spans="1:18" ht="15">
      <c r="A204" s="40" t="s">
        <v>351</v>
      </c>
      <c r="B204" s="5" t="s">
        <v>352</v>
      </c>
      <c r="C204" s="5"/>
      <c r="D204" s="139"/>
      <c r="E204" s="139"/>
      <c r="F204" s="139"/>
      <c r="G204" s="139"/>
      <c r="H204" s="139"/>
      <c r="I204" s="139"/>
      <c r="J204" s="139"/>
      <c r="K204" s="139"/>
      <c r="L204" s="139"/>
      <c r="M204" s="139"/>
      <c r="N204" s="139"/>
      <c r="O204" s="139"/>
      <c r="P204" s="139"/>
      <c r="Q204" s="4"/>
      <c r="R204" s="4"/>
    </row>
    <row r="205" spans="1:18" ht="15">
      <c r="A205" s="13" t="s">
        <v>497</v>
      </c>
      <c r="B205" s="5" t="s">
        <v>353</v>
      </c>
      <c r="C205" s="5"/>
      <c r="D205" s="139"/>
      <c r="E205" s="139"/>
      <c r="F205" s="139"/>
      <c r="G205" s="139"/>
      <c r="H205" s="139"/>
      <c r="I205" s="139"/>
      <c r="J205" s="139"/>
      <c r="K205" s="139"/>
      <c r="L205" s="139"/>
      <c r="M205" s="139"/>
      <c r="N205" s="139"/>
      <c r="O205" s="139"/>
      <c r="P205" s="139"/>
      <c r="Q205" s="4"/>
      <c r="R205" s="4"/>
    </row>
    <row r="206" spans="1:18" s="150" customFormat="1" ht="15">
      <c r="A206" s="15" t="s">
        <v>516</v>
      </c>
      <c r="B206" s="7" t="s">
        <v>355</v>
      </c>
      <c r="C206" s="7"/>
      <c r="D206" s="148">
        <f>SUM(D201:D205)</f>
        <v>9124.416666666666</v>
      </c>
      <c r="E206" s="148">
        <f aca="true" t="shared" si="23" ref="E206:O206">SUM(E201:E205)</f>
        <v>9124.416666666666</v>
      </c>
      <c r="F206" s="148">
        <f t="shared" si="23"/>
        <v>9124.416666666666</v>
      </c>
      <c r="G206" s="148">
        <f t="shared" si="23"/>
        <v>9124.416666666666</v>
      </c>
      <c r="H206" s="148">
        <f t="shared" si="23"/>
        <v>9124.416666666666</v>
      </c>
      <c r="I206" s="148">
        <f t="shared" si="23"/>
        <v>9124.416666666666</v>
      </c>
      <c r="J206" s="148">
        <f t="shared" si="23"/>
        <v>9124.416666666666</v>
      </c>
      <c r="K206" s="148">
        <f t="shared" si="23"/>
        <v>9124.416666666666</v>
      </c>
      <c r="L206" s="148">
        <f t="shared" si="23"/>
        <v>9124.416666666666</v>
      </c>
      <c r="M206" s="148">
        <f t="shared" si="23"/>
        <v>9124.416666666666</v>
      </c>
      <c r="N206" s="148">
        <f t="shared" si="23"/>
        <v>9124.416666666666</v>
      </c>
      <c r="O206" s="148">
        <f t="shared" si="23"/>
        <v>9124.416666666666</v>
      </c>
      <c r="P206" s="148">
        <f>SUM(D206:O206)</f>
        <v>109493.00000000001</v>
      </c>
      <c r="Q206" s="149"/>
      <c r="R206" s="149"/>
    </row>
    <row r="207" spans="1:18" ht="15">
      <c r="A207" s="13" t="s">
        <v>356</v>
      </c>
      <c r="B207" s="5" t="s">
        <v>357</v>
      </c>
      <c r="C207" s="5"/>
      <c r="D207" s="139"/>
      <c r="E207" s="139"/>
      <c r="F207" s="139"/>
      <c r="G207" s="139"/>
      <c r="H207" s="139"/>
      <c r="I207" s="139"/>
      <c r="J207" s="139"/>
      <c r="K207" s="139"/>
      <c r="L207" s="139"/>
      <c r="M207" s="139"/>
      <c r="N207" s="139"/>
      <c r="O207" s="139"/>
      <c r="P207" s="139"/>
      <c r="Q207" s="4"/>
      <c r="R207" s="4"/>
    </row>
    <row r="208" spans="1:18" ht="15">
      <c r="A208" s="13" t="s">
        <v>358</v>
      </c>
      <c r="B208" s="5" t="s">
        <v>359</v>
      </c>
      <c r="C208" s="5"/>
      <c r="D208" s="139"/>
      <c r="E208" s="139"/>
      <c r="F208" s="139"/>
      <c r="G208" s="139"/>
      <c r="H208" s="139"/>
      <c r="I208" s="139"/>
      <c r="J208" s="139"/>
      <c r="K208" s="139"/>
      <c r="L208" s="139"/>
      <c r="M208" s="139"/>
      <c r="N208" s="139"/>
      <c r="O208" s="139"/>
      <c r="P208" s="139"/>
      <c r="Q208" s="4"/>
      <c r="R208" s="4"/>
    </row>
    <row r="209" spans="1:18" ht="15">
      <c r="A209" s="40" t="s">
        <v>360</v>
      </c>
      <c r="B209" s="5" t="s">
        <v>361</v>
      </c>
      <c r="C209" s="5"/>
      <c r="D209" s="139"/>
      <c r="E209" s="139"/>
      <c r="F209" s="139"/>
      <c r="G209" s="139"/>
      <c r="H209" s="139"/>
      <c r="I209" s="139"/>
      <c r="J209" s="139"/>
      <c r="K209" s="139"/>
      <c r="L209" s="139"/>
      <c r="M209" s="139"/>
      <c r="N209" s="139"/>
      <c r="O209" s="139"/>
      <c r="P209" s="139"/>
      <c r="Q209" s="4"/>
      <c r="R209" s="4"/>
    </row>
    <row r="210" spans="1:18" ht="15">
      <c r="A210" s="40" t="s">
        <v>498</v>
      </c>
      <c r="B210" s="5" t="s">
        <v>362</v>
      </c>
      <c r="C210" s="5"/>
      <c r="D210" s="139"/>
      <c r="E210" s="139"/>
      <c r="F210" s="139"/>
      <c r="G210" s="139"/>
      <c r="H210" s="139"/>
      <c r="I210" s="139"/>
      <c r="J210" s="139"/>
      <c r="K210" s="139"/>
      <c r="L210" s="139"/>
      <c r="M210" s="139"/>
      <c r="N210" s="139"/>
      <c r="O210" s="139"/>
      <c r="P210" s="139"/>
      <c r="Q210" s="4"/>
      <c r="R210" s="4"/>
    </row>
    <row r="211" spans="1:18" s="152" customFormat="1" ht="15">
      <c r="A211" s="40" t="s">
        <v>517</v>
      </c>
      <c r="B211" s="5" t="s">
        <v>363</v>
      </c>
      <c r="C211" s="5"/>
      <c r="D211" s="151"/>
      <c r="E211" s="151"/>
      <c r="F211" s="151"/>
      <c r="G211" s="151"/>
      <c r="H211" s="151"/>
      <c r="I211" s="151"/>
      <c r="J211" s="151"/>
      <c r="K211" s="151"/>
      <c r="L211" s="151"/>
      <c r="M211" s="151"/>
      <c r="N211" s="151"/>
      <c r="O211" s="151"/>
      <c r="P211" s="151"/>
      <c r="Q211" s="133"/>
      <c r="R211" s="133"/>
    </row>
    <row r="212" spans="1:18" s="152" customFormat="1" ht="15">
      <c r="A212" s="13" t="s">
        <v>364</v>
      </c>
      <c r="B212" s="5" t="s">
        <v>365</v>
      </c>
      <c r="C212" s="5"/>
      <c r="D212" s="151"/>
      <c r="E212" s="151"/>
      <c r="F212" s="151"/>
      <c r="G212" s="151"/>
      <c r="H212" s="151"/>
      <c r="I212" s="151"/>
      <c r="J212" s="151"/>
      <c r="K212" s="151"/>
      <c r="L212" s="151"/>
      <c r="M212" s="151"/>
      <c r="N212" s="151"/>
      <c r="O212" s="151"/>
      <c r="P212" s="151"/>
      <c r="Q212" s="133"/>
      <c r="R212" s="133"/>
    </row>
    <row r="213" spans="1:18" s="150" customFormat="1" ht="15.75">
      <c r="A213" s="43" t="s">
        <v>518</v>
      </c>
      <c r="B213" s="44" t="s">
        <v>366</v>
      </c>
      <c r="C213" s="44"/>
      <c r="D213" s="148">
        <f>D190+D195+D200+D206+D211+D212</f>
        <v>9124.416666666666</v>
      </c>
      <c r="E213" s="148">
        <f aca="true" t="shared" si="24" ref="E213:O213">E190+E195+E200+E206+E211+E212</f>
        <v>9124.416666666666</v>
      </c>
      <c r="F213" s="148">
        <f t="shared" si="24"/>
        <v>9124.416666666666</v>
      </c>
      <c r="G213" s="148">
        <f t="shared" si="24"/>
        <v>9124.416666666666</v>
      </c>
      <c r="H213" s="148">
        <f t="shared" si="24"/>
        <v>9124.416666666666</v>
      </c>
      <c r="I213" s="148">
        <f t="shared" si="24"/>
        <v>9124.416666666666</v>
      </c>
      <c r="J213" s="148">
        <f t="shared" si="24"/>
        <v>9124.416666666666</v>
      </c>
      <c r="K213" s="148">
        <f t="shared" si="24"/>
        <v>9124.416666666666</v>
      </c>
      <c r="L213" s="148">
        <f t="shared" si="24"/>
        <v>9124.416666666666</v>
      </c>
      <c r="M213" s="148">
        <f t="shared" si="24"/>
        <v>9124.416666666666</v>
      </c>
      <c r="N213" s="148">
        <f t="shared" si="24"/>
        <v>9124.416666666666</v>
      </c>
      <c r="O213" s="148">
        <f t="shared" si="24"/>
        <v>9124.416666666666</v>
      </c>
      <c r="P213" s="148">
        <f>SUM(D213:O213)</f>
        <v>109493.00000000001</v>
      </c>
      <c r="Q213" s="149"/>
      <c r="R213" s="149"/>
    </row>
    <row r="214" spans="1:18" s="150" customFormat="1" ht="15.75">
      <c r="A214" s="131" t="s">
        <v>500</v>
      </c>
      <c r="B214" s="131"/>
      <c r="C214" s="131"/>
      <c r="D214" s="148">
        <f>D184+D213</f>
        <v>9124.416666666666</v>
      </c>
      <c r="E214" s="148">
        <f aca="true" t="shared" si="25" ref="E214:O214">E184+E213</f>
        <v>9124.416666666666</v>
      </c>
      <c r="F214" s="148">
        <f t="shared" si="25"/>
        <v>9124.416666666666</v>
      </c>
      <c r="G214" s="148">
        <f t="shared" si="25"/>
        <v>9124.416666666666</v>
      </c>
      <c r="H214" s="148">
        <f t="shared" si="25"/>
        <v>9124.416666666666</v>
      </c>
      <c r="I214" s="148">
        <f t="shared" si="25"/>
        <v>9124.416666666666</v>
      </c>
      <c r="J214" s="148">
        <f t="shared" si="25"/>
        <v>9124.416666666666</v>
      </c>
      <c r="K214" s="148">
        <f t="shared" si="25"/>
        <v>9124.416666666666</v>
      </c>
      <c r="L214" s="148">
        <f t="shared" si="25"/>
        <v>9124.416666666666</v>
      </c>
      <c r="M214" s="148">
        <f t="shared" si="25"/>
        <v>9124.416666666666</v>
      </c>
      <c r="N214" s="148">
        <f t="shared" si="25"/>
        <v>9124.416666666666</v>
      </c>
      <c r="O214" s="148">
        <f t="shared" si="25"/>
        <v>9124.416666666666</v>
      </c>
      <c r="P214" s="148">
        <f>SUM(D214:O214)</f>
        <v>109493.00000000001</v>
      </c>
      <c r="Q214" s="149"/>
      <c r="R214" s="149"/>
    </row>
    <row r="215" spans="2:18" ht="15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</row>
    <row r="216" spans="2:18" ht="15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</row>
    <row r="217" spans="2:18" ht="15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</row>
    <row r="218" spans="2:18" ht="15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</row>
    <row r="219" spans="2:18" ht="15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</row>
    <row r="220" spans="2:18" ht="15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</row>
    <row r="221" spans="2:18" ht="15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</row>
    <row r="222" spans="2:18" ht="15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</row>
    <row r="223" spans="2:18" ht="15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</row>
    <row r="224" spans="2:18" ht="15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</row>
    <row r="225" spans="2:18" ht="15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</row>
    <row r="226" spans="2:18" ht="15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</row>
    <row r="227" spans="2:18" ht="15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</row>
  </sheetData>
  <sheetProtection/>
  <mergeCells count="2">
    <mergeCell ref="A1:P1"/>
    <mergeCell ref="A2:P2"/>
  </mergeCells>
  <printOptions/>
  <pageMargins left="0.7086614173228347" right="0.7086614173228347" top="0.7480314960629921" bottom="0.7480314960629921" header="0.31496062992125984" footer="0.31496062992125984"/>
  <pageSetup horizontalDpi="200" verticalDpi="200" orientation="landscape" paperSize="9" scale="40" r:id="rId1"/>
  <headerFooter>
    <oddHeader>&amp;R&amp;"-,Félkövér"25.c. számú melléklet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zoomScalePageLayoutView="0" workbookViewId="0" topLeftCell="A7">
      <selection activeCell="A33" sqref="A33"/>
    </sheetView>
  </sheetViews>
  <sheetFormatPr defaultColWidth="9.140625" defaultRowHeight="15"/>
  <cols>
    <col min="1" max="1" width="101.28125" style="0" customWidth="1"/>
    <col min="3" max="3" width="19.57421875" style="0" customWidth="1"/>
    <col min="4" max="4" width="16.57421875" style="0" customWidth="1"/>
    <col min="5" max="5" width="15.00390625" style="0" customWidth="1"/>
  </cols>
  <sheetData>
    <row r="1" spans="1:5" ht="27" customHeight="1">
      <c r="A1" s="191" t="s">
        <v>709</v>
      </c>
      <c r="B1" s="195"/>
      <c r="C1" s="195"/>
      <c r="D1" s="195"/>
      <c r="E1" s="195"/>
    </row>
    <row r="2" spans="1:5" ht="22.5" customHeight="1">
      <c r="A2" s="194" t="s">
        <v>5</v>
      </c>
      <c r="B2" s="192"/>
      <c r="C2" s="192"/>
      <c r="D2" s="192"/>
      <c r="E2" s="192"/>
    </row>
    <row r="3" ht="18">
      <c r="A3" s="88"/>
    </row>
    <row r="4" ht="15">
      <c r="A4" s="4" t="s">
        <v>653</v>
      </c>
    </row>
    <row r="5" spans="1:5" ht="31.5" customHeight="1">
      <c r="A5" s="89" t="s">
        <v>64</v>
      </c>
      <c r="B5" s="90" t="s">
        <v>65</v>
      </c>
      <c r="C5" s="79" t="s">
        <v>686</v>
      </c>
      <c r="D5" s="79" t="s">
        <v>687</v>
      </c>
      <c r="E5" s="79" t="s">
        <v>688</v>
      </c>
    </row>
    <row r="6" spans="1:5" ht="15" customHeight="1">
      <c r="A6" s="91"/>
      <c r="B6" s="45"/>
      <c r="C6" s="45"/>
      <c r="D6" s="45"/>
      <c r="E6" s="45"/>
    </row>
    <row r="7" spans="1:5" ht="15" customHeight="1">
      <c r="A7" s="91"/>
      <c r="B7" s="45"/>
      <c r="C7" s="45"/>
      <c r="D7" s="45"/>
      <c r="E7" s="45"/>
    </row>
    <row r="8" spans="1:5" ht="15" customHeight="1">
      <c r="A8" s="91"/>
      <c r="B8" s="45"/>
      <c r="C8" s="45"/>
      <c r="D8" s="45"/>
      <c r="E8" s="45"/>
    </row>
    <row r="9" spans="1:5" ht="15" customHeight="1">
      <c r="A9" s="45"/>
      <c r="B9" s="45"/>
      <c r="C9" s="45"/>
      <c r="D9" s="45"/>
      <c r="E9" s="45"/>
    </row>
    <row r="10" spans="1:5" ht="15" customHeight="1">
      <c r="A10" s="92" t="s">
        <v>679</v>
      </c>
      <c r="B10" s="55" t="s">
        <v>302</v>
      </c>
      <c r="C10" s="45"/>
      <c r="D10" s="45"/>
      <c r="E10" s="45"/>
    </row>
    <row r="11" spans="1:5" ht="15" customHeight="1">
      <c r="A11" s="92"/>
      <c r="B11" s="45"/>
      <c r="C11" s="45"/>
      <c r="D11" s="45"/>
      <c r="E11" s="45"/>
    </row>
    <row r="12" spans="1:5" ht="15" customHeight="1">
      <c r="A12" s="92"/>
      <c r="B12" s="45"/>
      <c r="C12" s="45"/>
      <c r="D12" s="45"/>
      <c r="E12" s="45"/>
    </row>
    <row r="13" spans="1:5" ht="15" customHeight="1">
      <c r="A13" s="93"/>
      <c r="B13" s="45"/>
      <c r="C13" s="45"/>
      <c r="D13" s="45"/>
      <c r="E13" s="45"/>
    </row>
    <row r="14" spans="1:5" ht="15" customHeight="1">
      <c r="A14" s="93"/>
      <c r="B14" s="45"/>
      <c r="C14" s="45"/>
      <c r="D14" s="45"/>
      <c r="E14" s="45"/>
    </row>
    <row r="15" spans="1:5" ht="15" customHeight="1">
      <c r="A15" s="92" t="s">
        <v>680</v>
      </c>
      <c r="B15" s="42" t="s">
        <v>326</v>
      </c>
      <c r="C15" s="45"/>
      <c r="D15" s="45"/>
      <c r="E15" s="45"/>
    </row>
    <row r="16" spans="1:5" ht="15" customHeight="1">
      <c r="A16" s="84" t="s">
        <v>523</v>
      </c>
      <c r="B16" s="84" t="s">
        <v>278</v>
      </c>
      <c r="C16" s="45">
        <v>75000</v>
      </c>
      <c r="D16" s="45"/>
      <c r="E16" s="45">
        <v>75000</v>
      </c>
    </row>
    <row r="17" spans="1:5" ht="15" customHeight="1">
      <c r="A17" s="84" t="s">
        <v>524</v>
      </c>
      <c r="B17" s="84" t="s">
        <v>278</v>
      </c>
      <c r="C17" s="45"/>
      <c r="D17" s="45"/>
      <c r="E17" s="45"/>
    </row>
    <row r="18" spans="1:5" ht="15" customHeight="1">
      <c r="A18" s="84" t="s">
        <v>525</v>
      </c>
      <c r="B18" s="84" t="s">
        <v>278</v>
      </c>
      <c r="C18" s="45"/>
      <c r="D18" s="45"/>
      <c r="E18" s="45"/>
    </row>
    <row r="19" spans="1:5" ht="15" customHeight="1">
      <c r="A19" s="84" t="s">
        <v>526</v>
      </c>
      <c r="B19" s="84" t="s">
        <v>278</v>
      </c>
      <c r="C19" s="45"/>
      <c r="D19" s="45"/>
      <c r="E19" s="45"/>
    </row>
    <row r="20" spans="1:5" ht="15" customHeight="1">
      <c r="A20" s="84" t="s">
        <v>476</v>
      </c>
      <c r="B20" s="94" t="s">
        <v>285</v>
      </c>
      <c r="C20" s="45"/>
      <c r="D20" s="45"/>
      <c r="E20" s="45"/>
    </row>
    <row r="21" spans="1:5" ht="15" customHeight="1">
      <c r="A21" s="84" t="s">
        <v>474</v>
      </c>
      <c r="B21" s="94" t="s">
        <v>279</v>
      </c>
      <c r="C21" s="45"/>
      <c r="D21" s="45"/>
      <c r="E21" s="45"/>
    </row>
    <row r="22" spans="1:5" ht="15" customHeight="1">
      <c r="A22" s="93"/>
      <c r="B22" s="45"/>
      <c r="C22" s="45"/>
      <c r="D22" s="45"/>
      <c r="E22" s="45"/>
    </row>
    <row r="23" spans="1:5" ht="15" customHeight="1">
      <c r="A23" s="92" t="s">
        <v>681</v>
      </c>
      <c r="B23" s="46" t="s">
        <v>684</v>
      </c>
      <c r="C23" s="45"/>
      <c r="D23" s="45"/>
      <c r="E23" s="45"/>
    </row>
    <row r="24" spans="1:5" ht="15" customHeight="1">
      <c r="A24" s="92"/>
      <c r="B24" s="45" t="s">
        <v>298</v>
      </c>
      <c r="C24" s="45"/>
      <c r="D24" s="45"/>
      <c r="E24" s="45"/>
    </row>
    <row r="25" spans="1:5" ht="15" customHeight="1">
      <c r="A25" s="92"/>
      <c r="B25" s="45" t="s">
        <v>318</v>
      </c>
      <c r="C25" s="45"/>
      <c r="D25" s="45"/>
      <c r="E25" s="45"/>
    </row>
    <row r="26" spans="1:5" ht="15" customHeight="1">
      <c r="A26" s="93"/>
      <c r="B26" s="45"/>
      <c r="C26" s="45"/>
      <c r="D26" s="45"/>
      <c r="E26" s="45"/>
    </row>
    <row r="27" spans="1:5" ht="15" customHeight="1">
      <c r="A27" s="93"/>
      <c r="B27" s="45"/>
      <c r="C27" s="45"/>
      <c r="D27" s="45"/>
      <c r="E27" s="45"/>
    </row>
    <row r="28" spans="1:5" ht="15" customHeight="1">
      <c r="A28" s="92" t="s">
        <v>682</v>
      </c>
      <c r="B28" s="46" t="s">
        <v>685</v>
      </c>
      <c r="C28" s="45"/>
      <c r="D28" s="45"/>
      <c r="E28" s="45"/>
    </row>
    <row r="29" spans="1:5" ht="15" customHeight="1">
      <c r="A29" s="92"/>
      <c r="B29" s="45"/>
      <c r="C29" s="45"/>
      <c r="D29" s="45"/>
      <c r="E29" s="45"/>
    </row>
    <row r="30" spans="1:5" ht="15" customHeight="1">
      <c r="A30" s="158" t="s">
        <v>706</v>
      </c>
      <c r="B30" s="125" t="s">
        <v>300</v>
      </c>
      <c r="C30" s="45">
        <v>1000</v>
      </c>
      <c r="D30" s="45"/>
      <c r="E30" s="45">
        <v>1000</v>
      </c>
    </row>
    <row r="31" spans="1:5" ht="15" customHeight="1">
      <c r="A31" s="93"/>
      <c r="B31" s="45"/>
      <c r="C31" s="45"/>
      <c r="D31" s="45"/>
      <c r="E31" s="45"/>
    </row>
    <row r="32" spans="1:5" ht="15" customHeight="1">
      <c r="A32" s="93"/>
      <c r="B32" s="45"/>
      <c r="C32" s="45"/>
      <c r="D32" s="45"/>
      <c r="E32" s="45"/>
    </row>
    <row r="33" spans="1:5" ht="15" customHeight="1">
      <c r="A33" s="92" t="s">
        <v>683</v>
      </c>
      <c r="B33" s="46"/>
      <c r="C33" s="45"/>
      <c r="D33" s="45"/>
      <c r="E33" s="45"/>
    </row>
    <row r="34" ht="15" customHeight="1"/>
    <row r="35" ht="15" customHeight="1"/>
    <row r="36" ht="15" customHeight="1"/>
  </sheetData>
  <sheetProtection/>
  <mergeCells count="2">
    <mergeCell ref="A1:E1"/>
    <mergeCell ref="A2:E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82" r:id="rId1"/>
  <headerFooter>
    <oddHeader>&amp;R&amp;"-,Félkövér"26. számú melléklet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zoomScalePageLayoutView="0" workbookViewId="0" topLeftCell="A1">
      <selection activeCell="E25" sqref="E25"/>
    </sheetView>
  </sheetViews>
  <sheetFormatPr defaultColWidth="9.140625" defaultRowHeight="15"/>
  <cols>
    <col min="1" max="1" width="101.28125" style="0" customWidth="1"/>
    <col min="3" max="3" width="22.00390625" style="167" customWidth="1"/>
    <col min="4" max="4" width="24.8515625" style="167" customWidth="1"/>
    <col min="5" max="5" width="23.421875" style="167" customWidth="1"/>
    <col min="6" max="6" width="23.7109375" style="167" customWidth="1"/>
    <col min="7" max="7" width="12.140625" style="0" customWidth="1"/>
    <col min="8" max="8" width="11.140625" style="0" customWidth="1"/>
    <col min="9" max="9" width="12.28125" style="0" customWidth="1"/>
    <col min="10" max="10" width="12.00390625" style="0" customWidth="1"/>
  </cols>
  <sheetData>
    <row r="1" spans="1:7" ht="15">
      <c r="A1" s="164" t="s">
        <v>718</v>
      </c>
      <c r="B1" s="165"/>
      <c r="C1" s="166"/>
      <c r="D1" s="166"/>
      <c r="E1" s="166"/>
      <c r="F1" s="166"/>
      <c r="G1" s="165"/>
    </row>
    <row r="2" spans="1:10" ht="30" customHeight="1">
      <c r="A2" s="191" t="s">
        <v>719</v>
      </c>
      <c r="B2" s="192"/>
      <c r="C2" s="192"/>
      <c r="D2" s="192"/>
      <c r="E2" s="192"/>
      <c r="F2" s="192"/>
      <c r="G2" s="163"/>
      <c r="H2" s="163"/>
      <c r="I2" s="163"/>
      <c r="J2" s="163"/>
    </row>
    <row r="4" ht="15.75">
      <c r="A4" s="113"/>
    </row>
    <row r="5" ht="15">
      <c r="A5" s="133" t="s">
        <v>657</v>
      </c>
    </row>
    <row r="6" spans="1:6" ht="18.75">
      <c r="A6" s="204" t="s">
        <v>720</v>
      </c>
      <c r="B6" s="205"/>
      <c r="C6" s="205"/>
      <c r="D6" s="205"/>
      <c r="E6" s="205"/>
      <c r="F6" s="206"/>
    </row>
    <row r="7" spans="1:10" ht="36" customHeight="1">
      <c r="A7" s="2" t="s">
        <v>64</v>
      </c>
      <c r="B7" s="3" t="s">
        <v>65</v>
      </c>
      <c r="C7" s="168" t="s">
        <v>721</v>
      </c>
      <c r="D7" s="168" t="s">
        <v>722</v>
      </c>
      <c r="E7" s="168" t="s">
        <v>723</v>
      </c>
      <c r="F7" s="168" t="s">
        <v>724</v>
      </c>
      <c r="G7" s="169"/>
      <c r="H7" s="170"/>
      <c r="I7" s="170"/>
      <c r="J7" s="170"/>
    </row>
    <row r="8" spans="1:10" ht="15">
      <c r="A8" s="171" t="s">
        <v>725</v>
      </c>
      <c r="B8" s="5"/>
      <c r="C8" s="172"/>
      <c r="D8" s="172">
        <v>7440000</v>
      </c>
      <c r="E8" s="173">
        <v>9920000</v>
      </c>
      <c r="F8" s="173">
        <v>9220000</v>
      </c>
      <c r="G8" s="174"/>
      <c r="H8" s="175"/>
      <c r="I8" s="175"/>
      <c r="J8" s="26"/>
    </row>
    <row r="9" spans="1:10" ht="38.25">
      <c r="A9" s="171" t="s">
        <v>726</v>
      </c>
      <c r="B9" s="58"/>
      <c r="C9" s="172"/>
      <c r="D9" s="172"/>
      <c r="E9" s="172"/>
      <c r="F9" s="172"/>
      <c r="G9" s="174"/>
      <c r="H9" s="175"/>
      <c r="I9" s="175"/>
      <c r="J9" s="26"/>
    </row>
    <row r="10" spans="1:10" ht="25.5">
      <c r="A10" s="171" t="s">
        <v>727</v>
      </c>
      <c r="B10" s="5"/>
      <c r="C10" s="172"/>
      <c r="D10" s="172"/>
      <c r="E10" s="172"/>
      <c r="F10" s="172"/>
      <c r="G10" s="174"/>
      <c r="H10" s="175"/>
      <c r="I10" s="175"/>
      <c r="J10" s="26"/>
    </row>
    <row r="11" spans="1:10" ht="25.5">
      <c r="A11" s="171" t="s">
        <v>728</v>
      </c>
      <c r="B11" s="5"/>
      <c r="C11" s="172"/>
      <c r="D11" s="172"/>
      <c r="E11" s="172"/>
      <c r="F11" s="172"/>
      <c r="G11" s="174"/>
      <c r="H11" s="175"/>
      <c r="I11" s="175"/>
      <c r="J11" s="26"/>
    </row>
    <row r="12" spans="1:10" ht="25.5">
      <c r="A12" s="171" t="s">
        <v>729</v>
      </c>
      <c r="B12" s="58"/>
      <c r="C12" s="172"/>
      <c r="D12" s="172"/>
      <c r="E12" s="172"/>
      <c r="F12" s="172"/>
      <c r="G12" s="174"/>
      <c r="H12" s="175"/>
      <c r="I12" s="175"/>
      <c r="J12" s="26"/>
    </row>
    <row r="13" spans="1:10" ht="25.5">
      <c r="A13" s="171" t="s">
        <v>730</v>
      </c>
      <c r="B13" s="7"/>
      <c r="C13" s="172"/>
      <c r="D13" s="172"/>
      <c r="E13" s="172"/>
      <c r="F13" s="172"/>
      <c r="G13" s="174"/>
      <c r="H13" s="175"/>
      <c r="I13" s="175"/>
      <c r="J13" s="26"/>
    </row>
    <row r="14" spans="1:10" ht="25.5">
      <c r="A14" s="171" t="s">
        <v>731</v>
      </c>
      <c r="B14" s="5"/>
      <c r="C14" s="172"/>
      <c r="D14" s="172"/>
      <c r="E14" s="172"/>
      <c r="F14" s="172"/>
      <c r="G14" s="174"/>
      <c r="H14" s="175"/>
      <c r="I14" s="175"/>
      <c r="J14" s="26"/>
    </row>
    <row r="15" spans="1:10" ht="26.25" customHeight="1">
      <c r="A15" s="50" t="s">
        <v>10</v>
      </c>
      <c r="B15" s="176" t="s">
        <v>243</v>
      </c>
      <c r="C15" s="177"/>
      <c r="D15" s="177">
        <v>7440000</v>
      </c>
      <c r="E15" s="177">
        <v>9920000</v>
      </c>
      <c r="F15" s="177">
        <v>9920000</v>
      </c>
      <c r="G15" s="26"/>
      <c r="H15" s="26"/>
      <c r="I15" s="26"/>
      <c r="J15" s="26"/>
    </row>
    <row r="16" spans="1:10" ht="26.25" customHeight="1">
      <c r="A16" s="114"/>
      <c r="B16" s="178"/>
      <c r="C16" s="179"/>
      <c r="D16" s="179"/>
      <c r="E16" s="179"/>
      <c r="F16" s="179"/>
      <c r="G16" s="180"/>
      <c r="H16" s="180"/>
      <c r="I16" s="180"/>
      <c r="J16" s="26"/>
    </row>
    <row r="17" spans="1:10" ht="15">
      <c r="A17" s="114"/>
      <c r="B17" s="115"/>
      <c r="C17" s="181"/>
      <c r="D17" s="181"/>
      <c r="E17" s="181"/>
      <c r="F17" s="181"/>
      <c r="G17" s="26"/>
      <c r="H17" s="26"/>
      <c r="I17" s="26"/>
      <c r="J17" s="26"/>
    </row>
    <row r="18" spans="1:6" ht="18.75">
      <c r="A18" s="207" t="s">
        <v>732</v>
      </c>
      <c r="B18" s="208"/>
      <c r="C18" s="208"/>
      <c r="D18" s="208"/>
      <c r="E18" s="208"/>
      <c r="F18" s="209"/>
    </row>
    <row r="19" spans="1:9" ht="25.5">
      <c r="A19" s="2" t="s">
        <v>64</v>
      </c>
      <c r="B19" s="3" t="s">
        <v>65</v>
      </c>
      <c r="C19" s="168" t="s">
        <v>648</v>
      </c>
      <c r="D19" s="168" t="s">
        <v>649</v>
      </c>
      <c r="E19" s="168" t="s">
        <v>44</v>
      </c>
      <c r="F19" s="168" t="s">
        <v>733</v>
      </c>
      <c r="G19" s="182"/>
      <c r="H19" s="26"/>
      <c r="I19" s="26"/>
    </row>
    <row r="20" spans="1:9" ht="15">
      <c r="A20" s="118" t="s">
        <v>43</v>
      </c>
      <c r="B20" s="42"/>
      <c r="C20" s="183"/>
      <c r="D20" s="183"/>
      <c r="E20" s="183"/>
      <c r="F20" s="183"/>
      <c r="G20" s="182"/>
      <c r="H20" s="26"/>
      <c r="I20" s="26"/>
    </row>
    <row r="21" spans="1:9" ht="15.75">
      <c r="A21" s="184" t="s">
        <v>37</v>
      </c>
      <c r="B21" s="185" t="s">
        <v>295</v>
      </c>
      <c r="C21" s="183">
        <v>154000000</v>
      </c>
      <c r="D21" s="183">
        <v>157000000</v>
      </c>
      <c r="E21" s="183">
        <v>157000000</v>
      </c>
      <c r="F21" s="183">
        <v>157000000</v>
      </c>
      <c r="G21" s="182"/>
      <c r="H21" s="26"/>
      <c r="I21" s="26"/>
    </row>
    <row r="22" spans="1:9" ht="30">
      <c r="A22" s="184" t="s">
        <v>38</v>
      </c>
      <c r="B22" s="185" t="s">
        <v>318</v>
      </c>
      <c r="C22" s="183"/>
      <c r="D22" s="183"/>
      <c r="E22" s="183"/>
      <c r="F22" s="183"/>
      <c r="G22" s="182"/>
      <c r="H22" s="26"/>
      <c r="I22" s="26"/>
    </row>
    <row r="23" spans="1:9" ht="15.75">
      <c r="A23" s="184" t="s">
        <v>39</v>
      </c>
      <c r="B23" s="185" t="s">
        <v>318</v>
      </c>
      <c r="C23" s="183"/>
      <c r="D23" s="183"/>
      <c r="E23" s="183"/>
      <c r="F23" s="183"/>
      <c r="G23" s="182"/>
      <c r="H23" s="26"/>
      <c r="I23" s="26"/>
    </row>
    <row r="24" spans="1:9" ht="30">
      <c r="A24" s="184" t="s">
        <v>40</v>
      </c>
      <c r="B24" s="185" t="s">
        <v>318</v>
      </c>
      <c r="C24" s="183"/>
      <c r="D24" s="183"/>
      <c r="E24" s="183"/>
      <c r="F24" s="183"/>
      <c r="G24" s="182"/>
      <c r="H24" s="26"/>
      <c r="I24" s="26"/>
    </row>
    <row r="25" spans="1:9" ht="15.75">
      <c r="A25" s="184" t="s">
        <v>41</v>
      </c>
      <c r="B25" s="185" t="s">
        <v>295</v>
      </c>
      <c r="C25" s="183"/>
      <c r="D25" s="183"/>
      <c r="E25" s="183"/>
      <c r="F25" s="183"/>
      <c r="G25" s="182"/>
      <c r="H25" s="26"/>
      <c r="I25" s="26"/>
    </row>
    <row r="26" spans="1:9" ht="15.75">
      <c r="A26" s="184" t="s">
        <v>42</v>
      </c>
      <c r="B26" s="84" t="s">
        <v>734</v>
      </c>
      <c r="C26" s="183"/>
      <c r="D26" s="183"/>
      <c r="E26" s="183"/>
      <c r="F26" s="183"/>
      <c r="G26" s="182"/>
      <c r="H26" s="26"/>
      <c r="I26" s="26"/>
    </row>
    <row r="27" spans="1:9" ht="24" customHeight="1">
      <c r="A27" s="50" t="s">
        <v>10</v>
      </c>
      <c r="B27" s="51"/>
      <c r="C27" s="177">
        <v>154000000</v>
      </c>
      <c r="D27" s="177">
        <v>157000000</v>
      </c>
      <c r="E27" s="177">
        <v>157000000</v>
      </c>
      <c r="F27" s="177">
        <v>157000000</v>
      </c>
      <c r="G27" s="182"/>
      <c r="H27" s="26"/>
      <c r="I27" s="26"/>
    </row>
    <row r="31" ht="25.5">
      <c r="A31" s="186" t="s">
        <v>735</v>
      </c>
    </row>
    <row r="32" ht="25.5">
      <c r="A32" s="187" t="s">
        <v>736</v>
      </c>
    </row>
    <row r="33" ht="15">
      <c r="A33" s="187" t="s">
        <v>737</v>
      </c>
    </row>
    <row r="34" ht="15">
      <c r="A34" s="188" t="s">
        <v>738</v>
      </c>
    </row>
  </sheetData>
  <sheetProtection/>
  <mergeCells count="3">
    <mergeCell ref="A2:F2"/>
    <mergeCell ref="A6:F6"/>
    <mergeCell ref="A18:F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5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2"/>
  <sheetViews>
    <sheetView zoomScalePageLayoutView="0" workbookViewId="0" topLeftCell="A121">
      <selection activeCell="A16" sqref="A16"/>
    </sheetView>
  </sheetViews>
  <sheetFormatPr defaultColWidth="9.140625" defaultRowHeight="15"/>
  <cols>
    <col min="1" max="1" width="101.28125" style="0" customWidth="1"/>
    <col min="3" max="3" width="12.140625" style="0" customWidth="1"/>
    <col min="4" max="4" width="13.421875" style="0" customWidth="1"/>
    <col min="5" max="5" width="13.140625" style="0" customWidth="1"/>
  </cols>
  <sheetData>
    <row r="1" spans="1:4" ht="26.25" customHeight="1">
      <c r="A1" s="191" t="s">
        <v>709</v>
      </c>
      <c r="B1" s="195"/>
      <c r="C1" s="195"/>
      <c r="D1" s="195"/>
    </row>
    <row r="2" spans="1:4" ht="30" customHeight="1">
      <c r="A2" s="194" t="s">
        <v>2</v>
      </c>
      <c r="B2" s="192"/>
      <c r="C2" s="192"/>
      <c r="D2" s="192"/>
    </row>
    <row r="4" ht="15">
      <c r="A4" s="4" t="s">
        <v>657</v>
      </c>
    </row>
    <row r="5" spans="1:5" ht="45">
      <c r="A5" s="2" t="s">
        <v>64</v>
      </c>
      <c r="B5" s="3" t="s">
        <v>65</v>
      </c>
      <c r="C5" s="189" t="s">
        <v>716</v>
      </c>
      <c r="D5" s="189" t="s">
        <v>714</v>
      </c>
      <c r="E5" s="189" t="s">
        <v>717</v>
      </c>
    </row>
    <row r="6" spans="1:5" ht="15">
      <c r="A6" s="34" t="s">
        <v>367</v>
      </c>
      <c r="B6" s="33" t="s">
        <v>91</v>
      </c>
      <c r="C6" s="45">
        <f>'13. sz. melléklet'!C6+'17. sz. melléklet'!C6+'20. sz. melléklet'!C6</f>
        <v>168484</v>
      </c>
      <c r="D6" s="45">
        <f>'13. sz. melléklet'!D6+'17. sz. melléklet'!D6+'20. sz. melléklet'!D6</f>
        <v>210615</v>
      </c>
      <c r="E6" s="45">
        <f>'13. sz. melléklet'!E6+'17. sz. melléklet'!E6+'20. sz. melléklet'!E6</f>
        <v>201411</v>
      </c>
    </row>
    <row r="7" spans="1:5" ht="15">
      <c r="A7" s="5" t="s">
        <v>368</v>
      </c>
      <c r="B7" s="33" t="s">
        <v>98</v>
      </c>
      <c r="C7" s="45">
        <f>'13. sz. melléklet'!C7+'17. sz. melléklet'!C7+'20. sz. melléklet'!C7</f>
        <v>9799</v>
      </c>
      <c r="D7" s="45">
        <f>'13. sz. melléklet'!D7+'17. sz. melléklet'!D7+'20. sz. melléklet'!D7</f>
        <v>9548</v>
      </c>
      <c r="E7" s="45">
        <f>'13. sz. melléklet'!E7+'17. sz. melléklet'!E7+'20. sz. melléklet'!E7</f>
        <v>9940</v>
      </c>
    </row>
    <row r="8" spans="1:5" ht="15">
      <c r="A8" s="56" t="s">
        <v>459</v>
      </c>
      <c r="B8" s="57" t="s">
        <v>99</v>
      </c>
      <c r="C8" s="120">
        <f>'13. sz. melléklet'!C8+'17. sz. melléklet'!C8+'20. sz. melléklet'!C8</f>
        <v>178283</v>
      </c>
      <c r="D8" s="120">
        <f>'13. sz. melléklet'!D8+'17. sz. melléklet'!D8+'20. sz. melléklet'!D8</f>
        <v>220163</v>
      </c>
      <c r="E8" s="120">
        <f>'13. sz. melléklet'!E8+'17. sz. melléklet'!E8+'20. sz. melléklet'!E8</f>
        <v>211351</v>
      </c>
    </row>
    <row r="9" spans="1:5" ht="15">
      <c r="A9" s="42" t="s">
        <v>430</v>
      </c>
      <c r="B9" s="57" t="s">
        <v>100</v>
      </c>
      <c r="C9" s="120">
        <f>'13. sz. melléklet'!C9+'17. sz. melléklet'!C9+'20. sz. melléklet'!C9</f>
        <v>43940</v>
      </c>
      <c r="D9" s="120">
        <f>'13. sz. melléklet'!D9+'17. sz. melléklet'!D9+'20. sz. melléklet'!D9</f>
        <v>55961</v>
      </c>
      <c r="E9" s="120">
        <f>'13. sz. melléklet'!E9+'17. sz. melléklet'!E9+'20. sz. melléklet'!E9</f>
        <v>56656</v>
      </c>
    </row>
    <row r="10" spans="1:5" ht="15">
      <c r="A10" s="5" t="s">
        <v>369</v>
      </c>
      <c r="B10" s="33" t="s">
        <v>107</v>
      </c>
      <c r="C10" s="45">
        <f>'13. sz. melléklet'!C10+'17. sz. melléklet'!C10+'20. sz. melléklet'!C10</f>
        <v>37215</v>
      </c>
      <c r="D10" s="45">
        <f>'13. sz. melléklet'!D10+'17. sz. melléklet'!D10+'20. sz. melléklet'!D10</f>
        <v>40343</v>
      </c>
      <c r="E10" s="45">
        <f>'13. sz. melléklet'!E10+'17. sz. melléklet'!E10+'20. sz. melléklet'!E10</f>
        <v>40940</v>
      </c>
    </row>
    <row r="11" spans="1:5" ht="15">
      <c r="A11" s="5" t="s">
        <v>460</v>
      </c>
      <c r="B11" s="33" t="s">
        <v>112</v>
      </c>
      <c r="C11" s="45">
        <f>'13. sz. melléklet'!C11+'17. sz. melléklet'!C11+'20. sz. melléklet'!C11</f>
        <v>8128</v>
      </c>
      <c r="D11" s="45">
        <f>'13. sz. melléklet'!D11+'17. sz. melléklet'!D11+'20. sz. melléklet'!D11</f>
        <v>8708</v>
      </c>
      <c r="E11" s="45">
        <f>'13. sz. melléklet'!E11+'17. sz. melléklet'!E11+'20. sz. melléklet'!E11</f>
        <v>9820</v>
      </c>
    </row>
    <row r="12" spans="1:5" ht="15">
      <c r="A12" s="5" t="s">
        <v>370</v>
      </c>
      <c r="B12" s="33" t="s">
        <v>124</v>
      </c>
      <c r="C12" s="45">
        <f>'13. sz. melléklet'!C12+'17. sz. melléklet'!C12+'20. sz. melléklet'!C12</f>
        <v>129953</v>
      </c>
      <c r="D12" s="45">
        <f>'13. sz. melléklet'!D12+'17. sz. melléklet'!D12+'20. sz. melléklet'!D12</f>
        <v>95496</v>
      </c>
      <c r="E12" s="45">
        <f>'13. sz. melléklet'!E12+'17. sz. melléklet'!E12+'20. sz. melléklet'!E12</f>
        <v>98109</v>
      </c>
    </row>
    <row r="13" spans="1:5" ht="15">
      <c r="A13" s="5" t="s">
        <v>371</v>
      </c>
      <c r="B13" s="33" t="s">
        <v>129</v>
      </c>
      <c r="C13" s="45">
        <f>'13. sz. melléklet'!C13+'17. sz. melléklet'!C13+'20. sz. melléklet'!C13</f>
        <v>4935</v>
      </c>
      <c r="D13" s="45">
        <f>'13. sz. melléklet'!D13+'17. sz. melléklet'!D13+'20. sz. melléklet'!D13</f>
        <v>5088</v>
      </c>
      <c r="E13" s="45">
        <f>'13. sz. melléklet'!E13+'17. sz. melléklet'!E13+'20. sz. melléklet'!E13</f>
        <v>5170</v>
      </c>
    </row>
    <row r="14" spans="1:5" ht="15">
      <c r="A14" s="5" t="s">
        <v>372</v>
      </c>
      <c r="B14" s="33" t="s">
        <v>138</v>
      </c>
      <c r="C14" s="45">
        <f>'13. sz. melléklet'!C14+'17. sz. melléklet'!C14+'20. sz. melléklet'!C14</f>
        <v>52123</v>
      </c>
      <c r="D14" s="45">
        <f>'13. sz. melléklet'!D14+'17. sz. melléklet'!D14+'20. sz. melléklet'!D14</f>
        <v>109762</v>
      </c>
      <c r="E14" s="45">
        <f>'13. sz. melléklet'!E14+'17. sz. melléklet'!E14+'20. sz. melléklet'!E14</f>
        <v>108482</v>
      </c>
    </row>
    <row r="15" spans="1:5" ht="15">
      <c r="A15" s="42" t="s">
        <v>373</v>
      </c>
      <c r="B15" s="57" t="s">
        <v>139</v>
      </c>
      <c r="C15" s="120">
        <f>'13. sz. melléklet'!C15+'17. sz. melléklet'!C15+'20. sz. melléklet'!C15</f>
        <v>232354</v>
      </c>
      <c r="D15" s="120">
        <f>'13. sz. melléklet'!D15+'17. sz. melléklet'!D15+'20. sz. melléklet'!D15</f>
        <v>259397</v>
      </c>
      <c r="E15" s="120">
        <f>'13. sz. melléklet'!E15+'17. sz. melléklet'!E15+'20. sz. melléklet'!E15</f>
        <v>262521</v>
      </c>
    </row>
    <row r="16" spans="1:5" ht="15">
      <c r="A16" s="13" t="s">
        <v>140</v>
      </c>
      <c r="B16" s="33" t="s">
        <v>141</v>
      </c>
      <c r="C16" s="45">
        <f>'13. sz. melléklet'!C16+'17. sz. melléklet'!C16+'20. sz. melléklet'!C16</f>
        <v>0</v>
      </c>
      <c r="D16" s="45">
        <f>'13. sz. melléklet'!D16+'17. sz. melléklet'!D16+'20. sz. melléklet'!D16</f>
        <v>0</v>
      </c>
      <c r="E16" s="45">
        <f>'13. sz. melléklet'!E16+'17. sz. melléklet'!E16+'20. sz. melléklet'!E16</f>
        <v>0</v>
      </c>
    </row>
    <row r="17" spans="1:5" ht="15">
      <c r="A17" s="13" t="s">
        <v>374</v>
      </c>
      <c r="B17" s="33" t="s">
        <v>142</v>
      </c>
      <c r="C17" s="45">
        <f>'13. sz. melléklet'!C17+'17. sz. melléklet'!C17+'20. sz. melléklet'!C17</f>
        <v>1738</v>
      </c>
      <c r="D17" s="45">
        <f>'13. sz. melléklet'!D17+'17. sz. melléklet'!D17+'20. sz. melléklet'!D17</f>
        <v>1667</v>
      </c>
      <c r="E17" s="45">
        <f>'13. sz. melléklet'!E17+'17. sz. melléklet'!E17+'20. sz. melléklet'!E17</f>
        <v>0</v>
      </c>
    </row>
    <row r="18" spans="1:5" ht="15">
      <c r="A18" s="17" t="s">
        <v>436</v>
      </c>
      <c r="B18" s="33" t="s">
        <v>143</v>
      </c>
      <c r="C18" s="45">
        <f>'13. sz. melléklet'!C18+'17. sz. melléklet'!C18+'20. sz. melléklet'!C18</f>
        <v>0</v>
      </c>
      <c r="D18" s="45">
        <f>'13. sz. melléklet'!D18+'17. sz. melléklet'!D18+'20. sz. melléklet'!D18</f>
        <v>841</v>
      </c>
      <c r="E18" s="45">
        <f>'13. sz. melléklet'!E18+'17. sz. melléklet'!E18+'20. sz. melléklet'!E18</f>
        <v>0</v>
      </c>
    </row>
    <row r="19" spans="1:5" ht="15">
      <c r="A19" s="17" t="s">
        <v>437</v>
      </c>
      <c r="B19" s="33" t="s">
        <v>144</v>
      </c>
      <c r="C19" s="45">
        <f>'13. sz. melléklet'!C19+'17. sz. melléklet'!C19+'20. sz. melléklet'!C19</f>
        <v>2324</v>
      </c>
      <c r="D19" s="45">
        <f>'13. sz. melléklet'!D19+'17. sz. melléklet'!D19+'20. sz. melléklet'!D19</f>
        <v>0</v>
      </c>
      <c r="E19" s="45">
        <f>'13. sz. melléklet'!E19+'17. sz. melléklet'!E19+'20. sz. melléklet'!E19</f>
        <v>1450</v>
      </c>
    </row>
    <row r="20" spans="1:5" ht="15">
      <c r="A20" s="17" t="s">
        <v>438</v>
      </c>
      <c r="B20" s="33" t="s">
        <v>145</v>
      </c>
      <c r="C20" s="45">
        <f>'13. sz. melléklet'!C20+'17. sz. melléklet'!C20+'20. sz. melléklet'!C20</f>
        <v>6928</v>
      </c>
      <c r="D20" s="45">
        <f>'13. sz. melléklet'!D20+'17. sz. melléklet'!D20+'20. sz. melléklet'!D20</f>
        <v>3776</v>
      </c>
      <c r="E20" s="45">
        <f>'13. sz. melléklet'!E20+'17. sz. melléklet'!E20+'20. sz. melléklet'!E20</f>
        <v>895</v>
      </c>
    </row>
    <row r="21" spans="1:5" ht="15">
      <c r="A21" s="13" t="s">
        <v>439</v>
      </c>
      <c r="B21" s="33" t="s">
        <v>146</v>
      </c>
      <c r="C21" s="45">
        <f>'13. sz. melléklet'!C21+'17. sz. melléklet'!C21+'20. sz. melléklet'!C21</f>
        <v>0</v>
      </c>
      <c r="D21" s="45">
        <f>'13. sz. melléklet'!D21+'17. sz. melléklet'!D21+'20. sz. melléklet'!D21</f>
        <v>1753</v>
      </c>
      <c r="E21" s="45">
        <f>'13. sz. melléklet'!E21+'17. sz. melléklet'!E21+'20. sz. melléklet'!E21</f>
        <v>250</v>
      </c>
    </row>
    <row r="22" spans="1:5" ht="15">
      <c r="A22" s="13" t="s">
        <v>440</v>
      </c>
      <c r="B22" s="33" t="s">
        <v>147</v>
      </c>
      <c r="C22" s="45">
        <f>'13. sz. melléklet'!C22+'17. sz. melléklet'!C22+'20. sz. melléklet'!C22</f>
        <v>0</v>
      </c>
      <c r="D22" s="45">
        <f>'13. sz. melléklet'!D22+'17. sz. melléklet'!D22+'20. sz. melléklet'!D22</f>
        <v>250</v>
      </c>
      <c r="E22" s="45">
        <f>'13. sz. melléklet'!E22+'17. sz. melléklet'!E22+'20. sz. melléklet'!E22</f>
        <v>500</v>
      </c>
    </row>
    <row r="23" spans="1:5" ht="15">
      <c r="A23" s="13" t="s">
        <v>441</v>
      </c>
      <c r="B23" s="33" t="s">
        <v>148</v>
      </c>
      <c r="C23" s="45">
        <f>'13. sz. melléklet'!C23+'17. sz. melléklet'!C23+'20. sz. melléklet'!C23</f>
        <v>13375</v>
      </c>
      <c r="D23" s="45">
        <f>'13. sz. melléklet'!D23+'17. sz. melléklet'!D23+'20. sz. melléklet'!D23</f>
        <v>14374</v>
      </c>
      <c r="E23" s="45">
        <f>'13. sz. melléklet'!E23+'17. sz. melléklet'!E23+'20. sz. melléklet'!E23</f>
        <v>15380</v>
      </c>
    </row>
    <row r="24" spans="1:5" ht="15">
      <c r="A24" s="54" t="s">
        <v>403</v>
      </c>
      <c r="B24" s="57" t="s">
        <v>149</v>
      </c>
      <c r="C24" s="120">
        <f>'13. sz. melléklet'!C24+'17. sz. melléklet'!C24+'20. sz. melléklet'!C24</f>
        <v>24365</v>
      </c>
      <c r="D24" s="120">
        <f>'13. sz. melléklet'!D24+'17. sz. melléklet'!D24+'20. sz. melléklet'!D24</f>
        <v>22661</v>
      </c>
      <c r="E24" s="120">
        <f>'13. sz. melléklet'!E24+'17. sz. melléklet'!E24+'20. sz. melléklet'!E24</f>
        <v>18475</v>
      </c>
    </row>
    <row r="25" spans="1:5" ht="15">
      <c r="A25" s="12" t="s">
        <v>442</v>
      </c>
      <c r="B25" s="33" t="s">
        <v>150</v>
      </c>
      <c r="C25" s="45">
        <f>'13. sz. melléklet'!C25+'17. sz. melléklet'!C25+'20. sz. melléklet'!C25</f>
        <v>0</v>
      </c>
      <c r="D25" s="45">
        <f>'13. sz. melléklet'!D25+'17. sz. melléklet'!D25+'20. sz. melléklet'!D25</f>
        <v>0</v>
      </c>
      <c r="E25" s="45">
        <f>'13. sz. melléklet'!E25+'17. sz. melléklet'!E25+'20. sz. melléklet'!E25</f>
        <v>0</v>
      </c>
    </row>
    <row r="26" spans="1:5" ht="15">
      <c r="A26" s="12" t="s">
        <v>151</v>
      </c>
      <c r="B26" s="33" t="s">
        <v>152</v>
      </c>
      <c r="C26" s="45">
        <f>'13. sz. melléklet'!C26+'17. sz. melléklet'!C26+'20. sz. melléklet'!C26</f>
        <v>0</v>
      </c>
      <c r="D26" s="45">
        <f>'13. sz. melléklet'!D26+'17. sz. melléklet'!D26+'20. sz. melléklet'!D26</f>
        <v>53</v>
      </c>
      <c r="E26" s="45">
        <f>'13. sz. melléklet'!E26+'17. sz. melléklet'!E26+'20. sz. melléklet'!E26</f>
        <v>0</v>
      </c>
    </row>
    <row r="27" spans="1:5" ht="15">
      <c r="A27" s="12" t="s">
        <v>153</v>
      </c>
      <c r="B27" s="33" t="s">
        <v>154</v>
      </c>
      <c r="C27" s="45">
        <f>'13. sz. melléklet'!C27+'17. sz. melléklet'!C27+'20. sz. melléklet'!C27</f>
        <v>0</v>
      </c>
      <c r="D27" s="45">
        <f>'13. sz. melléklet'!D27+'17. sz. melléklet'!D27+'20. sz. melléklet'!D27</f>
        <v>0</v>
      </c>
      <c r="E27" s="45">
        <f>'13. sz. melléklet'!E27+'17. sz. melléklet'!E27+'20. sz. melléklet'!E27</f>
        <v>0</v>
      </c>
    </row>
    <row r="28" spans="1:5" ht="15">
      <c r="A28" s="12" t="s">
        <v>404</v>
      </c>
      <c r="B28" s="33" t="s">
        <v>155</v>
      </c>
      <c r="C28" s="45">
        <f>'13. sz. melléklet'!C28+'17. sz. melléklet'!C28+'20. sz. melléklet'!C28</f>
        <v>0</v>
      </c>
      <c r="D28" s="45">
        <f>'13. sz. melléklet'!D28+'17. sz. melléklet'!D28+'20. sz. melléklet'!D28</f>
        <v>0</v>
      </c>
      <c r="E28" s="45">
        <f>'13. sz. melléklet'!E28+'17. sz. melléklet'!E28+'20. sz. melléklet'!E28</f>
        <v>0</v>
      </c>
    </row>
    <row r="29" spans="1:5" ht="15">
      <c r="A29" s="12" t="s">
        <v>443</v>
      </c>
      <c r="B29" s="33" t="s">
        <v>156</v>
      </c>
      <c r="C29" s="45">
        <f>'13. sz. melléklet'!C29+'17. sz. melléklet'!C29+'20. sz. melléklet'!C29</f>
        <v>0</v>
      </c>
      <c r="D29" s="45">
        <f>'13. sz. melléklet'!D29+'17. sz. melléklet'!D29+'20. sz. melléklet'!D29</f>
        <v>0</v>
      </c>
      <c r="E29" s="45">
        <f>'13. sz. melléklet'!E29+'17. sz. melléklet'!E29+'20. sz. melléklet'!E29</f>
        <v>0</v>
      </c>
    </row>
    <row r="30" spans="1:5" ht="15">
      <c r="A30" s="12" t="s">
        <v>406</v>
      </c>
      <c r="B30" s="33" t="s">
        <v>157</v>
      </c>
      <c r="C30" s="45">
        <f>'13. sz. melléklet'!C30+'17. sz. melléklet'!C30+'20. sz. melléklet'!C30</f>
        <v>29</v>
      </c>
      <c r="D30" s="45">
        <f>'13. sz. melléklet'!D30+'17. sz. melléklet'!D30+'20. sz. melléklet'!D30</f>
        <v>2002</v>
      </c>
      <c r="E30" s="45">
        <f>'13. sz. melléklet'!E30+'17. sz. melléklet'!E30+'20. sz. melléklet'!E30</f>
        <v>0</v>
      </c>
    </row>
    <row r="31" spans="1:5" ht="15">
      <c r="A31" s="12" t="s">
        <v>444</v>
      </c>
      <c r="B31" s="33" t="s">
        <v>158</v>
      </c>
      <c r="C31" s="45">
        <f>'13. sz. melléklet'!C31+'17. sz. melléklet'!C31+'20. sz. melléklet'!C31</f>
        <v>0</v>
      </c>
      <c r="D31" s="45">
        <f>'13. sz. melléklet'!D31+'17. sz. melléklet'!D31+'20. sz. melléklet'!D31</f>
        <v>0</v>
      </c>
      <c r="E31" s="45">
        <f>'13. sz. melléklet'!E31+'17. sz. melléklet'!E31+'20. sz. melléklet'!E31</f>
        <v>0</v>
      </c>
    </row>
    <row r="32" spans="1:5" ht="15">
      <c r="A32" s="12" t="s">
        <v>445</v>
      </c>
      <c r="B32" s="33" t="s">
        <v>159</v>
      </c>
      <c r="C32" s="45">
        <f>'13. sz. melléklet'!C32+'17. sz. melléklet'!C32+'20. sz. melléklet'!C32</f>
        <v>0</v>
      </c>
      <c r="D32" s="45">
        <f>'13. sz. melléklet'!D32+'17. sz. melléklet'!D32+'20. sz. melléklet'!D32</f>
        <v>0</v>
      </c>
      <c r="E32" s="45">
        <f>'13. sz. melléklet'!E32+'17. sz. melléklet'!E32+'20. sz. melléklet'!E32</f>
        <v>0</v>
      </c>
    </row>
    <row r="33" spans="1:5" ht="15">
      <c r="A33" s="12" t="s">
        <v>160</v>
      </c>
      <c r="B33" s="33" t="s">
        <v>161</v>
      </c>
      <c r="C33" s="45">
        <f>'13. sz. melléklet'!C33+'17. sz. melléklet'!C33+'20. sz. melléklet'!C33</f>
        <v>0</v>
      </c>
      <c r="D33" s="45">
        <f>'13. sz. melléklet'!D33+'17. sz. melléklet'!D33+'20. sz. melléklet'!D33</f>
        <v>0</v>
      </c>
      <c r="E33" s="45">
        <f>'13. sz. melléklet'!E33+'17. sz. melléklet'!E33+'20. sz. melléklet'!E33</f>
        <v>0</v>
      </c>
    </row>
    <row r="34" spans="1:5" ht="15">
      <c r="A34" s="21" t="s">
        <v>162</v>
      </c>
      <c r="B34" s="33" t="s">
        <v>163</v>
      </c>
      <c r="C34" s="45">
        <f>'13. sz. melléklet'!C34+'17. sz. melléklet'!C34+'20. sz. melléklet'!C34</f>
        <v>0</v>
      </c>
      <c r="D34" s="45">
        <f>'13. sz. melléklet'!D34+'17. sz. melléklet'!D34+'20. sz. melléklet'!D34</f>
        <v>0</v>
      </c>
      <c r="E34" s="45">
        <f>'13. sz. melléklet'!E34+'17. sz. melléklet'!E34+'20. sz. melléklet'!E34</f>
        <v>0</v>
      </c>
    </row>
    <row r="35" spans="1:5" ht="15">
      <c r="A35" s="12" t="s">
        <v>446</v>
      </c>
      <c r="B35" s="33" t="s">
        <v>164</v>
      </c>
      <c r="C35" s="45">
        <f>'13. sz. melléklet'!C35+'17. sz. melléklet'!C35+'20. sz. melléklet'!C35</f>
        <v>16178</v>
      </c>
      <c r="D35" s="45">
        <f>'13. sz. melléklet'!D35+'17. sz. melléklet'!D35+'20. sz. melléklet'!D35</f>
        <v>8966</v>
      </c>
      <c r="E35" s="45">
        <f>'13. sz. melléklet'!E35+'17. sz. melléklet'!E35+'20. sz. melléklet'!E35</f>
        <v>12000</v>
      </c>
    </row>
    <row r="36" spans="1:5" ht="15">
      <c r="A36" s="21" t="s">
        <v>633</v>
      </c>
      <c r="B36" s="33" t="s">
        <v>165</v>
      </c>
      <c r="C36" s="45">
        <f>'13. sz. melléklet'!C36+'17. sz. melléklet'!C36+'20. sz. melléklet'!C36</f>
        <v>0</v>
      </c>
      <c r="D36" s="45">
        <f>'13. sz. melléklet'!D36+'17. sz. melléklet'!D36+'20. sz. melléklet'!D36</f>
        <v>0</v>
      </c>
      <c r="E36" s="45">
        <f>'13. sz. melléklet'!E36+'17. sz. melléklet'!E36+'20. sz. melléklet'!E36</f>
        <v>15633</v>
      </c>
    </row>
    <row r="37" spans="1:5" ht="15">
      <c r="A37" s="21" t="s">
        <v>634</v>
      </c>
      <c r="B37" s="33" t="s">
        <v>165</v>
      </c>
      <c r="C37" s="45">
        <f>'13. sz. melléklet'!C37+'17. sz. melléklet'!C37+'20. sz. melléklet'!C37</f>
        <v>0</v>
      </c>
      <c r="D37" s="45">
        <f>'13. sz. melléklet'!D37+'17. sz. melléklet'!D37+'20. sz. melléklet'!D37</f>
        <v>0</v>
      </c>
      <c r="E37" s="45">
        <f>'13. sz. melléklet'!E37+'17. sz. melléklet'!E37+'20. sz. melléklet'!E37</f>
        <v>12500</v>
      </c>
    </row>
    <row r="38" spans="1:5" ht="15">
      <c r="A38" s="54" t="s">
        <v>409</v>
      </c>
      <c r="B38" s="57" t="s">
        <v>166</v>
      </c>
      <c r="C38" s="120">
        <f>'13. sz. melléklet'!C38+'17. sz. melléklet'!C38+'20. sz. melléklet'!C38</f>
        <v>16207</v>
      </c>
      <c r="D38" s="120">
        <f>'13. sz. melléklet'!D38+'17. sz. melléklet'!D38+'20. sz. melléklet'!D38</f>
        <v>11021</v>
      </c>
      <c r="E38" s="120">
        <f>'13. sz. melléklet'!E38+'17. sz. melléklet'!E38+'20. sz. melléklet'!E38</f>
        <v>40133</v>
      </c>
    </row>
    <row r="39" spans="1:5" ht="15.75">
      <c r="A39" s="66" t="s">
        <v>579</v>
      </c>
      <c r="B39" s="111"/>
      <c r="C39" s="45">
        <f>'13. sz. melléklet'!C39+'17. sz. melléklet'!C39+'20. sz. melléklet'!C39</f>
        <v>0</v>
      </c>
      <c r="D39" s="45">
        <f>'13. sz. melléklet'!D39+'17. sz. melléklet'!D39+'20. sz. melléklet'!D39</f>
        <v>0</v>
      </c>
      <c r="E39" s="45">
        <f>'13. sz. melléklet'!E39+'17. sz. melléklet'!E39+'20. sz. melléklet'!E39</f>
        <v>0</v>
      </c>
    </row>
    <row r="40" spans="1:5" ht="15">
      <c r="A40" s="37" t="s">
        <v>167</v>
      </c>
      <c r="B40" s="33" t="s">
        <v>168</v>
      </c>
      <c r="C40" s="45">
        <f>'13. sz. melléklet'!C40+'17. sz. melléklet'!C40+'20. sz. melléklet'!C40</f>
        <v>282</v>
      </c>
      <c r="D40" s="45">
        <f>'13. sz. melléklet'!D40+'17. sz. melléklet'!D40+'20. sz. melléklet'!D40</f>
        <v>2980</v>
      </c>
      <c r="E40" s="45">
        <f>'13. sz. melléklet'!E40+'17. sz. melléklet'!E40+'20. sz. melléklet'!E40</f>
        <v>0</v>
      </c>
    </row>
    <row r="41" spans="1:5" ht="15">
      <c r="A41" s="37" t="s">
        <v>447</v>
      </c>
      <c r="B41" s="33" t="s">
        <v>169</v>
      </c>
      <c r="C41" s="45">
        <f>'13. sz. melléklet'!C41+'17. sz. melléklet'!C41+'20. sz. melléklet'!C41</f>
        <v>26990</v>
      </c>
      <c r="D41" s="45">
        <f>'13. sz. melléklet'!D41+'17. sz. melléklet'!D41+'20. sz. melléklet'!D41</f>
        <v>10176</v>
      </c>
      <c r="E41" s="45">
        <f>'13. sz. melléklet'!E41+'17. sz. melléklet'!E41+'20. sz. melléklet'!E41</f>
        <v>165354</v>
      </c>
    </row>
    <row r="42" spans="1:5" ht="15">
      <c r="A42" s="37" t="s">
        <v>170</v>
      </c>
      <c r="B42" s="33" t="s">
        <v>171</v>
      </c>
      <c r="C42" s="45">
        <f>'13. sz. melléklet'!C42+'17. sz. melléklet'!C42+'20. sz. melléklet'!C42</f>
        <v>0</v>
      </c>
      <c r="D42" s="45">
        <f>'13. sz. melléklet'!D42+'17. sz. melléklet'!D42+'20. sz. melléklet'!D42</f>
        <v>426</v>
      </c>
      <c r="E42" s="45">
        <f>'13. sz. melléklet'!E42+'17. sz. melléklet'!E42+'20. sz. melléklet'!E42</f>
        <v>0</v>
      </c>
    </row>
    <row r="43" spans="1:5" ht="15">
      <c r="A43" s="37" t="s">
        <v>172</v>
      </c>
      <c r="B43" s="33" t="s">
        <v>173</v>
      </c>
      <c r="C43" s="45">
        <f>'13. sz. melléklet'!C43+'17. sz. melléklet'!C43+'20. sz. melléklet'!C43</f>
        <v>73732</v>
      </c>
      <c r="D43" s="45">
        <f>'13. sz. melléklet'!D43+'17. sz. melléklet'!D43+'20. sz. melléklet'!D43</f>
        <v>226623</v>
      </c>
      <c r="E43" s="45">
        <f>'13. sz. melléklet'!E43+'17. sz. melléklet'!E43+'20. sz. melléklet'!E43</f>
        <v>336762</v>
      </c>
    </row>
    <row r="44" spans="1:5" ht="15">
      <c r="A44" s="6" t="s">
        <v>174</v>
      </c>
      <c r="B44" s="33" t="s">
        <v>175</v>
      </c>
      <c r="C44" s="45">
        <f>'13. sz. melléklet'!C44+'17. sz. melléklet'!C44+'20. sz. melléklet'!C44</f>
        <v>0</v>
      </c>
      <c r="D44" s="45">
        <f>'13. sz. melléklet'!D44+'17. sz. melléklet'!D44+'20. sz. melléklet'!D44</f>
        <v>0</v>
      </c>
      <c r="E44" s="45">
        <f>'13. sz. melléklet'!E44+'17. sz. melléklet'!E44+'20. sz. melléklet'!E44</f>
        <v>0</v>
      </c>
    </row>
    <row r="45" spans="1:5" ht="15">
      <c r="A45" s="6" t="s">
        <v>176</v>
      </c>
      <c r="B45" s="33" t="s">
        <v>177</v>
      </c>
      <c r="C45" s="45">
        <f>'13. sz. melléklet'!C45+'17. sz. melléklet'!C45+'20. sz. melléklet'!C45</f>
        <v>0</v>
      </c>
      <c r="D45" s="45">
        <f>'13. sz. melléklet'!D45+'17. sz. melléklet'!D45+'20. sz. melléklet'!D45</f>
        <v>0</v>
      </c>
      <c r="E45" s="45">
        <f>'13. sz. melléklet'!E45+'17. sz. melléklet'!E45+'20. sz. melléklet'!E45</f>
        <v>0</v>
      </c>
    </row>
    <row r="46" spans="1:5" ht="15">
      <c r="A46" s="6" t="s">
        <v>178</v>
      </c>
      <c r="B46" s="33" t="s">
        <v>179</v>
      </c>
      <c r="C46" s="45">
        <f>'13. sz. melléklet'!C46+'17. sz. melléklet'!C46+'20. sz. melléklet'!C46</f>
        <v>18027</v>
      </c>
      <c r="D46" s="45">
        <f>'13. sz. melléklet'!D46+'17. sz. melléklet'!D46+'20. sz. melléklet'!D46</f>
        <v>7056</v>
      </c>
      <c r="E46" s="45">
        <f>'13. sz. melléklet'!E46+'17. sz. melléklet'!E46+'20. sz. melléklet'!E46</f>
        <v>135230</v>
      </c>
    </row>
    <row r="47" spans="1:5" ht="15">
      <c r="A47" s="55" t="s">
        <v>411</v>
      </c>
      <c r="B47" s="57" t="s">
        <v>180</v>
      </c>
      <c r="C47" s="120">
        <f>'13. sz. melléklet'!C47+'17. sz. melléklet'!C47+'20. sz. melléklet'!C47</f>
        <v>119031</v>
      </c>
      <c r="D47" s="120">
        <f>'13. sz. melléklet'!D47+'17. sz. melléklet'!D47+'20. sz. melléklet'!D47</f>
        <v>247261</v>
      </c>
      <c r="E47" s="120">
        <f>'13. sz. melléklet'!E47+'17. sz. melléklet'!E47+'20. sz. melléklet'!E47</f>
        <v>637346</v>
      </c>
    </row>
    <row r="48" spans="1:5" ht="15">
      <c r="A48" s="13" t="s">
        <v>181</v>
      </c>
      <c r="B48" s="33" t="s">
        <v>182</v>
      </c>
      <c r="C48" s="45">
        <f>'13. sz. melléklet'!C48+'17. sz. melléklet'!C48+'20. sz. melléklet'!C48</f>
        <v>11773</v>
      </c>
      <c r="D48" s="45">
        <f>'13. sz. melléklet'!D48+'17. sz. melléklet'!D48+'20. sz. melléklet'!D48</f>
        <v>30987</v>
      </c>
      <c r="E48" s="45">
        <f>'13. sz. melléklet'!E48+'17. sz. melléklet'!E48+'20. sz. melléklet'!E48</f>
        <v>7874</v>
      </c>
    </row>
    <row r="49" spans="1:5" ht="15">
      <c r="A49" s="13" t="s">
        <v>183</v>
      </c>
      <c r="B49" s="33" t="s">
        <v>184</v>
      </c>
      <c r="C49" s="45">
        <f>'13. sz. melléklet'!C49+'17. sz. melléklet'!C49+'20. sz. melléklet'!C49</f>
        <v>108</v>
      </c>
      <c r="D49" s="45">
        <f>'13. sz. melléklet'!D49+'17. sz. melléklet'!D49+'20. sz. melléklet'!D49</f>
        <v>0</v>
      </c>
      <c r="E49" s="45">
        <f>'13. sz. melléklet'!E49+'17. sz. melléklet'!E49+'20. sz. melléklet'!E49</f>
        <v>0</v>
      </c>
    </row>
    <row r="50" spans="1:5" ht="15">
      <c r="A50" s="13" t="s">
        <v>185</v>
      </c>
      <c r="B50" s="33" t="s">
        <v>186</v>
      </c>
      <c r="C50" s="45">
        <f>'13. sz. melléklet'!C50+'17. sz. melléklet'!C50+'20. sz. melléklet'!C50</f>
        <v>6478</v>
      </c>
      <c r="D50" s="45">
        <f>'13. sz. melléklet'!D50+'17. sz. melléklet'!D50+'20. sz. melléklet'!D50</f>
        <v>0</v>
      </c>
      <c r="E50" s="45">
        <f>'13. sz. melléklet'!E50+'17. sz. melléklet'!E50+'20. sz. melléklet'!E50</f>
        <v>0</v>
      </c>
    </row>
    <row r="51" spans="1:5" ht="15">
      <c r="A51" s="13" t="s">
        <v>187</v>
      </c>
      <c r="B51" s="33" t="s">
        <v>188</v>
      </c>
      <c r="C51" s="45">
        <f>'13. sz. melléklet'!C51+'17. sz. melléklet'!C51+'20. sz. melléklet'!C51</f>
        <v>2779</v>
      </c>
      <c r="D51" s="45">
        <f>'13. sz. melléklet'!D51+'17. sz. melléklet'!D51+'20. sz. melléklet'!D51</f>
        <v>7396</v>
      </c>
      <c r="E51" s="45">
        <f>'13. sz. melléklet'!E51+'17. sz. melléklet'!E51+'20. sz. melléklet'!E51</f>
        <v>2126</v>
      </c>
    </row>
    <row r="52" spans="1:5" ht="15">
      <c r="A52" s="54" t="s">
        <v>412</v>
      </c>
      <c r="B52" s="57" t="s">
        <v>189</v>
      </c>
      <c r="C52" s="120">
        <f>'13. sz. melléklet'!C52+'17. sz. melléklet'!C52+'20. sz. melléklet'!C52</f>
        <v>21138</v>
      </c>
      <c r="D52" s="120">
        <f>'13. sz. melléklet'!D52+'17. sz. melléklet'!D52+'20. sz. melléklet'!D52</f>
        <v>38383</v>
      </c>
      <c r="E52" s="120">
        <f>'13. sz. melléklet'!E52+'17. sz. melléklet'!E52+'20. sz. melléklet'!E52</f>
        <v>10000</v>
      </c>
    </row>
    <row r="53" spans="1:5" ht="15">
      <c r="A53" s="13" t="s">
        <v>190</v>
      </c>
      <c r="B53" s="33" t="s">
        <v>191</v>
      </c>
      <c r="C53" s="45">
        <f>'13. sz. melléklet'!C53+'17. sz. melléklet'!C53+'20. sz. melléklet'!C53</f>
        <v>0</v>
      </c>
      <c r="D53" s="45">
        <f>'13. sz. melléklet'!D53+'17. sz. melléklet'!D53+'20. sz. melléklet'!D53</f>
        <v>0</v>
      </c>
      <c r="E53" s="45">
        <f>'13. sz. melléklet'!E53+'17. sz. melléklet'!E53+'20. sz. melléklet'!E53</f>
        <v>0</v>
      </c>
    </row>
    <row r="54" spans="1:5" ht="15">
      <c r="A54" s="13" t="s">
        <v>448</v>
      </c>
      <c r="B54" s="33" t="s">
        <v>192</v>
      </c>
      <c r="C54" s="45">
        <f>'13. sz. melléklet'!C54+'17. sz. melléklet'!C54+'20. sz. melléklet'!C54</f>
        <v>0</v>
      </c>
      <c r="D54" s="45">
        <f>'13. sz. melléklet'!D54+'17. sz. melléklet'!D54+'20. sz. melléklet'!D54</f>
        <v>0</v>
      </c>
      <c r="E54" s="45">
        <f>'13. sz. melléklet'!E54+'17. sz. melléklet'!E54+'20. sz. melléklet'!E54</f>
        <v>0</v>
      </c>
    </row>
    <row r="55" spans="1:5" ht="15">
      <c r="A55" s="13" t="s">
        <v>449</v>
      </c>
      <c r="B55" s="33" t="s">
        <v>193</v>
      </c>
      <c r="C55" s="45">
        <f>'13. sz. melléklet'!C55+'17. sz. melléklet'!C55+'20. sz. melléklet'!C55</f>
        <v>0</v>
      </c>
      <c r="D55" s="45">
        <f>'13. sz. melléklet'!D55+'17. sz. melléklet'!D55+'20. sz. melléklet'!D55</f>
        <v>0</v>
      </c>
      <c r="E55" s="45">
        <f>'13. sz. melléklet'!E55+'17. sz. melléklet'!E55+'20. sz. melléklet'!E55</f>
        <v>0</v>
      </c>
    </row>
    <row r="56" spans="1:5" ht="15">
      <c r="A56" s="13" t="s">
        <v>450</v>
      </c>
      <c r="B56" s="33" t="s">
        <v>194</v>
      </c>
      <c r="C56" s="45">
        <f>'13. sz. melléklet'!C56+'17. sz. melléklet'!C56+'20. sz. melléklet'!C56</f>
        <v>0</v>
      </c>
      <c r="D56" s="45">
        <f>'13. sz. melléklet'!D56+'17. sz. melléklet'!D56+'20. sz. melléklet'!D56</f>
        <v>828</v>
      </c>
      <c r="E56" s="45">
        <f>'13. sz. melléklet'!E56+'17. sz. melléklet'!E56+'20. sz. melléklet'!E56</f>
        <v>0</v>
      </c>
    </row>
    <row r="57" spans="1:5" ht="15">
      <c r="A57" s="13" t="s">
        <v>451</v>
      </c>
      <c r="B57" s="33" t="s">
        <v>195</v>
      </c>
      <c r="C57" s="45">
        <f>'13. sz. melléklet'!C57+'17. sz. melléklet'!C57+'20. sz. melléklet'!C57</f>
        <v>0</v>
      </c>
      <c r="D57" s="45">
        <f>'13. sz. melléklet'!D57+'17. sz. melléklet'!D57+'20. sz. melléklet'!D57</f>
        <v>0</v>
      </c>
      <c r="E57" s="45">
        <f>'13. sz. melléklet'!E57+'17. sz. melléklet'!E57+'20. sz. melléklet'!E57</f>
        <v>0</v>
      </c>
    </row>
    <row r="58" spans="1:5" ht="15">
      <c r="A58" s="13" t="s">
        <v>452</v>
      </c>
      <c r="B58" s="33" t="s">
        <v>196</v>
      </c>
      <c r="C58" s="45">
        <f>'13. sz. melléklet'!C58+'17. sz. melléklet'!C58+'20. sz. melléklet'!C58</f>
        <v>0</v>
      </c>
      <c r="D58" s="45">
        <f>'13. sz. melléklet'!D58+'17. sz. melléklet'!D58+'20. sz. melléklet'!D58</f>
        <v>0</v>
      </c>
      <c r="E58" s="45">
        <f>'13. sz. melléklet'!E58+'17. sz. melléklet'!E58+'20. sz. melléklet'!E58</f>
        <v>0</v>
      </c>
    </row>
    <row r="59" spans="1:5" ht="15">
      <c r="A59" s="13" t="s">
        <v>197</v>
      </c>
      <c r="B59" s="33" t="s">
        <v>198</v>
      </c>
      <c r="C59" s="45">
        <f>'13. sz. melléklet'!C59+'17. sz. melléklet'!C59+'20. sz. melléklet'!C59</f>
        <v>0</v>
      </c>
      <c r="D59" s="45">
        <f>'13. sz. melléklet'!D59+'17. sz. melléklet'!D59+'20. sz. melléklet'!D59</f>
        <v>0</v>
      </c>
      <c r="E59" s="45">
        <f>'13. sz. melléklet'!E59+'17. sz. melléklet'!E59+'20. sz. melléklet'!E59</f>
        <v>0</v>
      </c>
    </row>
    <row r="60" spans="1:5" ht="15">
      <c r="A60" s="13" t="s">
        <v>453</v>
      </c>
      <c r="B60" s="33" t="s">
        <v>199</v>
      </c>
      <c r="C60" s="45">
        <f>'13. sz. melléklet'!C60+'17. sz. melléklet'!C60+'20. sz. melléklet'!C60</f>
        <v>13700</v>
      </c>
      <c r="D60" s="45">
        <f>'13. sz. melléklet'!D60+'17. sz. melléklet'!D60+'20. sz. melléklet'!D60</f>
        <v>14906</v>
      </c>
      <c r="E60" s="45">
        <f>'13. sz. melléklet'!E60+'17. sz. melléklet'!E60+'20. sz. melléklet'!E60</f>
        <v>0</v>
      </c>
    </row>
    <row r="61" spans="1:5" ht="15">
      <c r="A61" s="54" t="s">
        <v>413</v>
      </c>
      <c r="B61" s="57" t="s">
        <v>200</v>
      </c>
      <c r="C61" s="120">
        <f>'13. sz. melléklet'!C61+'17. sz. melléklet'!C61+'20. sz. melléklet'!C61</f>
        <v>13700</v>
      </c>
      <c r="D61" s="120">
        <f>'13. sz. melléklet'!D61+'17. sz. melléklet'!D61+'20. sz. melléklet'!D61</f>
        <v>15734</v>
      </c>
      <c r="E61" s="120">
        <f>'13. sz. melléklet'!E61+'17. sz. melléklet'!E61+'20. sz. melléklet'!E61</f>
        <v>0</v>
      </c>
    </row>
    <row r="62" spans="1:5" ht="15.75">
      <c r="A62" s="66" t="s">
        <v>578</v>
      </c>
      <c r="B62" s="111"/>
      <c r="C62" s="45"/>
      <c r="D62" s="45"/>
      <c r="E62" s="45"/>
    </row>
    <row r="63" spans="1:5" ht="15.75">
      <c r="A63" s="38" t="s">
        <v>461</v>
      </c>
      <c r="B63" s="39" t="s">
        <v>201</v>
      </c>
      <c r="C63" s="120">
        <f>'13. sz. melléklet'!C63+'17. sz. melléklet'!C63+'20. sz. melléklet'!C63</f>
        <v>566806</v>
      </c>
      <c r="D63" s="120">
        <f>'13. sz. melléklet'!D63+'17. sz. melléklet'!D63+'20. sz. melléklet'!D63</f>
        <v>763565</v>
      </c>
      <c r="E63" s="120">
        <f>'13. sz. melléklet'!E63+'17. sz. melléklet'!E62+'20. sz. melléklet'!E63</f>
        <v>1236482</v>
      </c>
    </row>
    <row r="64" spans="1:5" ht="15">
      <c r="A64" s="15" t="s">
        <v>418</v>
      </c>
      <c r="B64" s="7" t="s">
        <v>209</v>
      </c>
      <c r="C64" s="45">
        <f>'13. sz. melléklet'!C64+'17. sz. melléklet'!C64+'20. sz. melléklet'!C64</f>
        <v>91035</v>
      </c>
      <c r="D64" s="45">
        <f>'13. sz. melléklet'!D64+'17. sz. melléklet'!D64+'20. sz. melléklet'!D64</f>
        <v>76757</v>
      </c>
      <c r="E64" s="45">
        <f>'13. sz. melléklet'!E64+'17. sz. melléklet'!E64+'20. sz. melléklet'!E64</f>
        <v>0</v>
      </c>
    </row>
    <row r="65" spans="1:5" ht="15">
      <c r="A65" s="14" t="s">
        <v>421</v>
      </c>
      <c r="B65" s="7" t="s">
        <v>217</v>
      </c>
      <c r="C65" s="45">
        <f>'13. sz. melléklet'!C65+'17. sz. melléklet'!C65+'20. sz. melléklet'!C65</f>
        <v>0</v>
      </c>
      <c r="D65" s="45">
        <f>'13. sz. melléklet'!D65+'17. sz. melléklet'!D65+'20. sz. melléklet'!D65</f>
        <v>0</v>
      </c>
      <c r="E65" s="45">
        <f>'13. sz. melléklet'!E65+'17. sz. melléklet'!E65+'20. sz. melléklet'!E65</f>
        <v>0</v>
      </c>
    </row>
    <row r="66" spans="1:5" ht="15">
      <c r="A66" s="40" t="s">
        <v>218</v>
      </c>
      <c r="B66" s="5" t="s">
        <v>219</v>
      </c>
      <c r="C66" s="45">
        <f>'13. sz. melléklet'!C66+'17. sz. melléklet'!C66+'20. sz. melléklet'!C66</f>
        <v>0</v>
      </c>
      <c r="D66" s="45">
        <f>'13. sz. melléklet'!D66+'17. sz. melléklet'!D66+'20. sz. melléklet'!D66</f>
        <v>0</v>
      </c>
      <c r="E66" s="45">
        <f>'13. sz. melléklet'!E66+'17. sz. melléklet'!E66+'20. sz. melléklet'!E66</f>
        <v>0</v>
      </c>
    </row>
    <row r="67" spans="1:5" ht="15">
      <c r="A67" s="40" t="s">
        <v>220</v>
      </c>
      <c r="B67" s="5" t="s">
        <v>221</v>
      </c>
      <c r="C67" s="45">
        <f>'13. sz. melléklet'!C67+'17. sz. melléklet'!C67+'20. sz. melléklet'!C67</f>
        <v>0</v>
      </c>
      <c r="D67" s="45">
        <f>'13. sz. melléklet'!D67+'17. sz. melléklet'!D67+'20. sz. melléklet'!D67</f>
        <v>0</v>
      </c>
      <c r="E67" s="45">
        <f>'13. sz. melléklet'!E67+'17. sz. melléklet'!E67+'20. sz. melléklet'!E67</f>
        <v>0</v>
      </c>
    </row>
    <row r="68" spans="1:5" ht="15">
      <c r="A68" s="14" t="s">
        <v>222</v>
      </c>
      <c r="B68" s="7" t="s">
        <v>223</v>
      </c>
      <c r="C68" s="45">
        <f>'13. sz. melléklet'!C68+'17. sz. melléklet'!C68+'20. sz. melléklet'!C68</f>
        <v>173769</v>
      </c>
      <c r="D68" s="45">
        <f>'13. sz. melléklet'!D68+'17. sz. melléklet'!D68+'20. sz. melléklet'!D68</f>
        <v>196476</v>
      </c>
      <c r="E68" s="45">
        <f>'13. sz. melléklet'!E68+'17. sz. melléklet'!E68+'20. sz. melléklet'!E68</f>
        <v>213705</v>
      </c>
    </row>
    <row r="69" spans="1:5" ht="15">
      <c r="A69" s="40" t="s">
        <v>224</v>
      </c>
      <c r="B69" s="5" t="s">
        <v>225</v>
      </c>
      <c r="C69" s="45">
        <f>'13. sz. melléklet'!C69+'17. sz. melléklet'!C69+'20. sz. melléklet'!C69</f>
        <v>0</v>
      </c>
      <c r="D69" s="45">
        <f>'13. sz. melléklet'!D69+'17. sz. melléklet'!D69+'20. sz. melléklet'!D69</f>
        <v>0</v>
      </c>
      <c r="E69" s="45">
        <f>'13. sz. melléklet'!E69+'17. sz. melléklet'!E69+'20. sz. melléklet'!E69</f>
        <v>0</v>
      </c>
    </row>
    <row r="70" spans="1:5" ht="15">
      <c r="A70" s="40" t="s">
        <v>226</v>
      </c>
      <c r="B70" s="5" t="s">
        <v>227</v>
      </c>
      <c r="C70" s="45">
        <f>'13. sz. melléklet'!C70+'17. sz. melléklet'!C70+'20. sz. melléklet'!C70</f>
        <v>0</v>
      </c>
      <c r="D70" s="45">
        <f>'13. sz. melléklet'!D70+'17. sz. melléklet'!D70+'20. sz. melléklet'!D70</f>
        <v>0</v>
      </c>
      <c r="E70" s="45">
        <f>'13. sz. melléklet'!E70+'17. sz. melléklet'!E70+'20. sz. melléklet'!E70</f>
        <v>0</v>
      </c>
    </row>
    <row r="71" spans="1:5" ht="15">
      <c r="A71" s="40" t="s">
        <v>228</v>
      </c>
      <c r="B71" s="5" t="s">
        <v>229</v>
      </c>
      <c r="C71" s="45">
        <f>'13. sz. melléklet'!C71+'17. sz. melléklet'!C71+'20. sz. melléklet'!C71</f>
        <v>0</v>
      </c>
      <c r="D71" s="45">
        <f>'13. sz. melléklet'!D71+'17. sz. melléklet'!D71+'20. sz. melléklet'!D71</f>
        <v>0</v>
      </c>
      <c r="E71" s="45">
        <f>'13. sz. melléklet'!E71+'17. sz. melléklet'!E71+'20. sz. melléklet'!E71</f>
        <v>0</v>
      </c>
    </row>
    <row r="72" spans="1:5" ht="15">
      <c r="A72" s="41" t="s">
        <v>422</v>
      </c>
      <c r="B72" s="42" t="s">
        <v>230</v>
      </c>
      <c r="C72" s="120">
        <f>'13. sz. melléklet'!C72+'17. sz. melléklet'!C72+'20. sz. melléklet'!C72</f>
        <v>264804</v>
      </c>
      <c r="D72" s="120">
        <f>'13. sz. melléklet'!D72+'17. sz. melléklet'!D72+'20. sz. melléklet'!D72</f>
        <v>273233</v>
      </c>
      <c r="E72" s="120">
        <f>'13. sz. melléklet'!E72+'17. sz. melléklet'!E72+'20. sz. melléklet'!E72</f>
        <v>213705</v>
      </c>
    </row>
    <row r="73" spans="1:5" ht="15">
      <c r="A73" s="40" t="s">
        <v>231</v>
      </c>
      <c r="B73" s="5" t="s">
        <v>232</v>
      </c>
      <c r="C73" s="45">
        <f>'13. sz. melléklet'!C73+'17. sz. melléklet'!C73+'20. sz. melléklet'!C73</f>
        <v>0</v>
      </c>
      <c r="D73" s="45">
        <f>'13. sz. melléklet'!D73+'17. sz. melléklet'!D73+'20. sz. melléklet'!D73</f>
        <v>0</v>
      </c>
      <c r="E73" s="45">
        <f>'13. sz. melléklet'!E73+'17. sz. melléklet'!E73+'20. sz. melléklet'!E73</f>
        <v>0</v>
      </c>
    </row>
    <row r="74" spans="1:5" ht="15">
      <c r="A74" s="13" t="s">
        <v>233</v>
      </c>
      <c r="B74" s="5" t="s">
        <v>234</v>
      </c>
      <c r="C74" s="45">
        <f>'13. sz. melléklet'!C74+'17. sz. melléklet'!C74+'20. sz. melléklet'!C74</f>
        <v>0</v>
      </c>
      <c r="D74" s="45">
        <f>'13. sz. melléklet'!D74+'17. sz. melléklet'!D74+'20. sz. melléklet'!D74</f>
        <v>0</v>
      </c>
      <c r="E74" s="45">
        <f>'13. sz. melléklet'!E74+'17. sz. melléklet'!E74+'20. sz. melléklet'!E74</f>
        <v>0</v>
      </c>
    </row>
    <row r="75" spans="1:5" ht="15">
      <c r="A75" s="40" t="s">
        <v>458</v>
      </c>
      <c r="B75" s="5" t="s">
        <v>235</v>
      </c>
      <c r="C75" s="45">
        <f>'13. sz. melléklet'!C75+'17. sz. melléklet'!C75+'20. sz. melléklet'!C75</f>
        <v>0</v>
      </c>
      <c r="D75" s="45">
        <f>'13. sz. melléklet'!D75+'17. sz. melléklet'!D75+'20. sz. melléklet'!D75</f>
        <v>0</v>
      </c>
      <c r="E75" s="45">
        <f>'13. sz. melléklet'!E75+'17. sz. melléklet'!E75+'20. sz. melléklet'!E75</f>
        <v>0</v>
      </c>
    </row>
    <row r="76" spans="1:5" ht="15">
      <c r="A76" s="40" t="s">
        <v>427</v>
      </c>
      <c r="B76" s="5" t="s">
        <v>236</v>
      </c>
      <c r="C76" s="45">
        <f>'13. sz. melléklet'!C76+'17. sz. melléklet'!C76+'20. sz. melléklet'!C76</f>
        <v>0</v>
      </c>
      <c r="D76" s="45">
        <f>'13. sz. melléklet'!D76+'17. sz. melléklet'!D76+'20. sz. melléklet'!D76</f>
        <v>0</v>
      </c>
      <c r="E76" s="45">
        <f>'13. sz. melléklet'!E76+'17. sz. melléklet'!E76+'20. sz. melléklet'!E76</f>
        <v>0</v>
      </c>
    </row>
    <row r="77" spans="1:5" ht="15">
      <c r="A77" s="41" t="s">
        <v>428</v>
      </c>
      <c r="B77" s="42" t="s">
        <v>240</v>
      </c>
      <c r="C77" s="45">
        <f>'13. sz. melléklet'!C77+'17. sz. melléklet'!C77+'20. sz. melléklet'!C77</f>
        <v>0</v>
      </c>
      <c r="D77" s="45">
        <f>'13. sz. melléklet'!D77+'17. sz. melléklet'!D77+'20. sz. melléklet'!D77</f>
        <v>0</v>
      </c>
      <c r="E77" s="45">
        <f>'13. sz. melléklet'!E77+'17. sz. melléklet'!E77+'20. sz. melléklet'!E77</f>
        <v>0</v>
      </c>
    </row>
    <row r="78" spans="1:5" ht="15">
      <c r="A78" s="13" t="s">
        <v>241</v>
      </c>
      <c r="B78" s="5" t="s">
        <v>242</v>
      </c>
      <c r="C78" s="45">
        <f>'13. sz. melléklet'!C78+'17. sz. melléklet'!C78+'20. sz. melléklet'!C78</f>
        <v>0</v>
      </c>
      <c r="D78" s="45">
        <f>'13. sz. melléklet'!D78+'17. sz. melléklet'!D78+'20. sz. melléklet'!D78</f>
        <v>0</v>
      </c>
      <c r="E78" s="45">
        <f>'13. sz. melléklet'!E78+'17. sz. melléklet'!E78+'20. sz. melléklet'!E78</f>
        <v>0</v>
      </c>
    </row>
    <row r="79" spans="1:5" ht="15.75">
      <c r="A79" s="43" t="s">
        <v>462</v>
      </c>
      <c r="B79" s="44" t="s">
        <v>243</v>
      </c>
      <c r="C79" s="120">
        <f>C72+C77</f>
        <v>264804</v>
      </c>
      <c r="D79" s="120">
        <f>D72+D77</f>
        <v>273233</v>
      </c>
      <c r="E79" s="120">
        <f>E72+E77</f>
        <v>213705</v>
      </c>
    </row>
    <row r="80" spans="1:5" ht="15.75">
      <c r="A80" s="48" t="s">
        <v>499</v>
      </c>
      <c r="B80" s="49"/>
      <c r="C80" s="120">
        <f>C63+C79</f>
        <v>831610</v>
      </c>
      <c r="D80" s="120">
        <f>D63+D79</f>
        <v>1036798</v>
      </c>
      <c r="E80" s="120">
        <f>E63+E79</f>
        <v>1450187</v>
      </c>
    </row>
    <row r="81" spans="1:5" ht="45">
      <c r="A81" s="2" t="s">
        <v>64</v>
      </c>
      <c r="B81" s="3" t="s">
        <v>24</v>
      </c>
      <c r="C81" s="189" t="s">
        <v>716</v>
      </c>
      <c r="D81" s="189" t="s">
        <v>714</v>
      </c>
      <c r="E81" s="189" t="s">
        <v>717</v>
      </c>
    </row>
    <row r="82" spans="1:5" ht="15">
      <c r="A82" s="5" t="s">
        <v>502</v>
      </c>
      <c r="B82" s="6" t="s">
        <v>256</v>
      </c>
      <c r="C82" s="45">
        <f>'13. sz. melléklet'!C82+'17. sz. melléklet'!C82+'20. sz. melléklet'!C82</f>
        <v>335176</v>
      </c>
      <c r="D82" s="45">
        <f>'13. sz. melléklet'!D82+'17. sz. melléklet'!D82+'20. sz. melléklet'!D82</f>
        <v>275934</v>
      </c>
      <c r="E82" s="45">
        <f>'13. sz. melléklet'!E82+'17. sz. melléklet'!E82+'20. sz. melléklet'!E82</f>
        <v>294350</v>
      </c>
    </row>
    <row r="83" spans="1:5" ht="15">
      <c r="A83" s="5" t="s">
        <v>257</v>
      </c>
      <c r="B83" s="6" t="s">
        <v>258</v>
      </c>
      <c r="C83" s="45">
        <f>'13. sz. melléklet'!C83+'17. sz. melléklet'!C83+'20. sz. melléklet'!C83</f>
        <v>0</v>
      </c>
      <c r="D83" s="45">
        <f>'13. sz. melléklet'!D83+'17. sz. melléklet'!D83+'20. sz. melléklet'!D83</f>
        <v>0</v>
      </c>
      <c r="E83" s="45">
        <f>'13. sz. melléklet'!E83+'17. sz. melléklet'!E83+'20. sz. melléklet'!E83</f>
        <v>0</v>
      </c>
    </row>
    <row r="84" spans="1:5" ht="15">
      <c r="A84" s="5" t="s">
        <v>259</v>
      </c>
      <c r="B84" s="6" t="s">
        <v>260</v>
      </c>
      <c r="C84" s="45">
        <f>'13. sz. melléklet'!C84+'17. sz. melléklet'!C84+'20. sz. melléklet'!C84</f>
        <v>0</v>
      </c>
      <c r="D84" s="45">
        <f>'13. sz. melléklet'!D84+'17. sz. melléklet'!D84+'20. sz. melléklet'!D84</f>
        <v>0</v>
      </c>
      <c r="E84" s="45">
        <f>'13. sz. melléklet'!E84+'17. sz. melléklet'!E84+'20. sz. melléklet'!E84</f>
        <v>0</v>
      </c>
    </row>
    <row r="85" spans="1:5" ht="15">
      <c r="A85" s="5" t="s">
        <v>463</v>
      </c>
      <c r="B85" s="6" t="s">
        <v>261</v>
      </c>
      <c r="C85" s="45">
        <f>'13. sz. melléklet'!C85+'17. sz. melléklet'!C85+'20. sz. melléklet'!C85</f>
        <v>0</v>
      </c>
      <c r="D85" s="45">
        <f>'13. sz. melléklet'!D85+'17. sz. melléklet'!D85+'20. sz. melléklet'!D85</f>
        <v>0</v>
      </c>
      <c r="E85" s="45">
        <f>'13. sz. melléklet'!E85+'17. sz. melléklet'!E85+'20. sz. melléklet'!E85</f>
        <v>0</v>
      </c>
    </row>
    <row r="86" spans="1:5" ht="15">
      <c r="A86" s="5" t="s">
        <v>464</v>
      </c>
      <c r="B86" s="6" t="s">
        <v>262</v>
      </c>
      <c r="C86" s="45">
        <f>'13. sz. melléklet'!C86+'17. sz. melléklet'!C86+'20. sz. melléklet'!C86</f>
        <v>0</v>
      </c>
      <c r="D86" s="45">
        <f>'13. sz. melléklet'!D86+'17. sz. melléklet'!D86+'20. sz. melléklet'!D86</f>
        <v>0</v>
      </c>
      <c r="E86" s="45">
        <f>'13. sz. melléklet'!E86+'17. sz. melléklet'!E86+'20. sz. melléklet'!E86</f>
        <v>0</v>
      </c>
    </row>
    <row r="87" spans="1:5" ht="15">
      <c r="A87" s="5" t="s">
        <v>465</v>
      </c>
      <c r="B87" s="6" t="s">
        <v>263</v>
      </c>
      <c r="C87" s="45">
        <f>'13. sz. melléklet'!C87+'17. sz. melléklet'!C87+'20. sz. melléklet'!C87</f>
        <v>19904</v>
      </c>
      <c r="D87" s="45">
        <f>'13. sz. melléklet'!D87+'17. sz. melléklet'!D87+'20. sz. melléklet'!D87</f>
        <v>31208</v>
      </c>
      <c r="E87" s="45">
        <f>'13. sz. melléklet'!E87+'17. sz. melléklet'!E87+'20. sz. melléklet'!E87</f>
        <v>22500</v>
      </c>
    </row>
    <row r="88" spans="1:5" ht="15">
      <c r="A88" s="42" t="s">
        <v>503</v>
      </c>
      <c r="B88" s="55" t="s">
        <v>264</v>
      </c>
      <c r="C88" s="120">
        <f>'13. sz. melléklet'!C88+'17. sz. melléklet'!C88+'20. sz. melléklet'!C88</f>
        <v>355080</v>
      </c>
      <c r="D88" s="120">
        <f>'13. sz. melléklet'!D88+'17. sz. melléklet'!D88+'20. sz. melléklet'!D88</f>
        <v>307142</v>
      </c>
      <c r="E88" s="120">
        <f>'13. sz. melléklet'!E88+'17. sz. melléklet'!E88+'20. sz. melléklet'!E88</f>
        <v>316850</v>
      </c>
    </row>
    <row r="89" spans="1:5" ht="15">
      <c r="A89" s="5" t="s">
        <v>505</v>
      </c>
      <c r="B89" s="6" t="s">
        <v>275</v>
      </c>
      <c r="C89" s="45">
        <f>'13. sz. melléklet'!C89+'17. sz. melléklet'!C89+'20. sz. melléklet'!C89</f>
        <v>0</v>
      </c>
      <c r="D89" s="45">
        <f>'13. sz. melléklet'!D89+'17. sz. melléklet'!D89+'20. sz. melléklet'!D89</f>
        <v>0</v>
      </c>
      <c r="E89" s="45">
        <f>'13. sz. melléklet'!E89+'17. sz. melléklet'!E89+'20. sz. melléklet'!E89</f>
        <v>0</v>
      </c>
    </row>
    <row r="90" spans="1:5" ht="15">
      <c r="A90" s="5" t="s">
        <v>471</v>
      </c>
      <c r="B90" s="6" t="s">
        <v>276</v>
      </c>
      <c r="C90" s="45">
        <f>'13. sz. melléklet'!C90+'17. sz. melléklet'!C90+'20. sz. melléklet'!C90</f>
        <v>0</v>
      </c>
      <c r="D90" s="45">
        <f>'13. sz. melléklet'!D90+'17. sz. melléklet'!D90+'20. sz. melléklet'!D90</f>
        <v>0</v>
      </c>
      <c r="E90" s="45">
        <f>'13. sz. melléklet'!E90+'17. sz. melléklet'!E90+'20. sz. melléklet'!E90</f>
        <v>0</v>
      </c>
    </row>
    <row r="91" spans="1:5" ht="15">
      <c r="A91" s="5" t="s">
        <v>472</v>
      </c>
      <c r="B91" s="6" t="s">
        <v>277</v>
      </c>
      <c r="C91" s="45">
        <f>'13. sz. melléklet'!C91+'17. sz. melléklet'!C91+'20. sz. melléklet'!C91</f>
        <v>0</v>
      </c>
      <c r="D91" s="45">
        <f>'13. sz. melléklet'!D91+'17. sz. melléklet'!D91+'20. sz. melléklet'!D91</f>
        <v>0</v>
      </c>
      <c r="E91" s="45">
        <f>'13. sz. melléklet'!E91+'17. sz. melléklet'!E91+'20. sz. melléklet'!E91</f>
        <v>0</v>
      </c>
    </row>
    <row r="92" spans="1:5" ht="15">
      <c r="A92" s="5" t="s">
        <v>473</v>
      </c>
      <c r="B92" s="6" t="s">
        <v>278</v>
      </c>
      <c r="C92" s="45">
        <f>'13. sz. melléklet'!C92+'17. sz. melléklet'!C92+'20. sz. melléklet'!C92</f>
        <v>77891</v>
      </c>
      <c r="D92" s="45">
        <f>'13. sz. melléklet'!D92+'17. sz. melléklet'!D92+'20. sz. melléklet'!D92</f>
        <v>81651</v>
      </c>
      <c r="E92" s="45">
        <f>'13. sz. melléklet'!E92+'17. sz. melléklet'!E92+'20. sz. melléklet'!E92</f>
        <v>75000</v>
      </c>
    </row>
    <row r="93" spans="1:5" ht="15">
      <c r="A93" s="5" t="s">
        <v>506</v>
      </c>
      <c r="B93" s="6" t="s">
        <v>293</v>
      </c>
      <c r="C93" s="45">
        <f>'13. sz. melléklet'!C93+'17. sz. melléklet'!C93+'20. sz. melléklet'!C93</f>
        <v>90530</v>
      </c>
      <c r="D93" s="45">
        <f>'13. sz. melléklet'!D93+'17. sz. melléklet'!D93+'20. sz. melléklet'!D93</f>
        <v>92887</v>
      </c>
      <c r="E93" s="45">
        <f>'13. sz. melléklet'!E93+'17. sz. melléklet'!E93+'20. sz. melléklet'!E93</f>
        <v>79000</v>
      </c>
    </row>
    <row r="94" spans="1:5" ht="15">
      <c r="A94" s="5" t="s">
        <v>478</v>
      </c>
      <c r="B94" s="6" t="s">
        <v>294</v>
      </c>
      <c r="C94" s="45">
        <f>'13. sz. melléklet'!C94+'17. sz. melléklet'!C94+'20. sz. melléklet'!C94</f>
        <v>6072</v>
      </c>
      <c r="D94" s="45">
        <f>'13. sz. melléklet'!D94+'17. sz. melléklet'!D94+'20. sz. melléklet'!D94</f>
        <v>4206</v>
      </c>
      <c r="E94" s="45">
        <f>'13. sz. melléklet'!E94+'17. sz. melléklet'!E94+'20. sz. melléklet'!E94</f>
        <v>0</v>
      </c>
    </row>
    <row r="95" spans="1:5" ht="15">
      <c r="A95" s="42" t="s">
        <v>507</v>
      </c>
      <c r="B95" s="55" t="s">
        <v>295</v>
      </c>
      <c r="C95" s="120">
        <f>'13. sz. melléklet'!C95+'17. sz. melléklet'!C95+'20. sz. melléklet'!C95</f>
        <v>174493</v>
      </c>
      <c r="D95" s="120">
        <f>'13. sz. melléklet'!D95+'17. sz. melléklet'!D95+'20. sz. melléklet'!D95</f>
        <v>178744</v>
      </c>
      <c r="E95" s="120">
        <f>'13. sz. melléklet'!E95+'17. sz. melléklet'!E95+'20. sz. melléklet'!E95</f>
        <v>154000</v>
      </c>
    </row>
    <row r="96" spans="1:5" ht="15">
      <c r="A96" s="13" t="s">
        <v>296</v>
      </c>
      <c r="B96" s="6" t="s">
        <v>297</v>
      </c>
      <c r="C96" s="45">
        <f>'13. sz. melléklet'!C96+'17. sz. melléklet'!C96+'20. sz. melléklet'!C96</f>
        <v>4350</v>
      </c>
      <c r="D96" s="45">
        <f>'13. sz. melléklet'!D96+'17. sz. melléklet'!D96+'20. sz. melléklet'!D96</f>
        <v>1046</v>
      </c>
      <c r="E96" s="45">
        <f>'13. sz. melléklet'!E96+'17. sz. melléklet'!E96+'20. sz. melléklet'!E96</f>
        <v>20000</v>
      </c>
    </row>
    <row r="97" spans="1:5" ht="15">
      <c r="A97" s="13" t="s">
        <v>479</v>
      </c>
      <c r="B97" s="6" t="s">
        <v>298</v>
      </c>
      <c r="C97" s="45">
        <f>'13. sz. melléklet'!C97+'17. sz. melléklet'!C97+'20. sz. melléklet'!C97</f>
        <v>0</v>
      </c>
      <c r="D97" s="45">
        <f>'13. sz. melléklet'!D97+'17. sz. melléklet'!D97+'20. sz. melléklet'!D97</f>
        <v>19754</v>
      </c>
      <c r="E97" s="45">
        <f>'13. sz. melléklet'!E97+'17. sz. melléklet'!E97+'20. sz. melléklet'!E97</f>
        <v>26800</v>
      </c>
    </row>
    <row r="98" spans="1:5" ht="15">
      <c r="A98" s="13" t="s">
        <v>480</v>
      </c>
      <c r="B98" s="6" t="s">
        <v>299</v>
      </c>
      <c r="C98" s="45">
        <f>'13. sz. melléklet'!C98+'17. sz. melléklet'!C98+'20. sz. melléklet'!C98</f>
        <v>0</v>
      </c>
      <c r="D98" s="45">
        <f>'13. sz. melléklet'!D98+'17. sz. melléklet'!D98+'20. sz. melléklet'!D98</f>
        <v>3897</v>
      </c>
      <c r="E98" s="45">
        <f>'13. sz. melléklet'!E98+'17. sz. melléklet'!E98+'20. sz. melléklet'!E98</f>
        <v>4000</v>
      </c>
    </row>
    <row r="99" spans="1:5" ht="15">
      <c r="A99" s="13" t="s">
        <v>481</v>
      </c>
      <c r="B99" s="6" t="s">
        <v>300</v>
      </c>
      <c r="C99" s="45">
        <f>'13. sz. melléklet'!C99+'17. sz. melléklet'!C99+'20. sz. melléklet'!C99</f>
        <v>13724</v>
      </c>
      <c r="D99" s="45">
        <f>'13. sz. melléklet'!D99+'17. sz. melléklet'!D99+'20. sz. melléklet'!D99</f>
        <v>3351</v>
      </c>
      <c r="E99" s="45">
        <f>'13. sz. melléklet'!E99+'17. sz. melléklet'!E99+'20. sz. melléklet'!E99</f>
        <v>1000</v>
      </c>
    </row>
    <row r="100" spans="1:5" ht="15">
      <c r="A100" s="13" t="s">
        <v>301</v>
      </c>
      <c r="B100" s="6" t="s">
        <v>302</v>
      </c>
      <c r="C100" s="45">
        <f>'13. sz. melléklet'!C100+'17. sz. melléklet'!C100+'20. sz. melléklet'!C100</f>
        <v>16912</v>
      </c>
      <c r="D100" s="45">
        <f>'13. sz. melléklet'!D100+'17. sz. melléklet'!D100+'20. sz. melléklet'!D100</f>
        <v>15726</v>
      </c>
      <c r="E100" s="45">
        <f>'13. sz. melléklet'!E100+'17. sz. melléklet'!E100+'20. sz. melléklet'!E100</f>
        <v>20000</v>
      </c>
    </row>
    <row r="101" spans="1:5" ht="15">
      <c r="A101" s="13" t="s">
        <v>303</v>
      </c>
      <c r="B101" s="6" t="s">
        <v>304</v>
      </c>
      <c r="C101" s="45">
        <f>'13. sz. melléklet'!C101+'17. sz. melléklet'!C101+'20. sz. melléklet'!C101</f>
        <v>5786</v>
      </c>
      <c r="D101" s="45">
        <f>'13. sz. melléklet'!D101+'17. sz. melléklet'!D101+'20. sz. melléklet'!D101</f>
        <v>6275</v>
      </c>
      <c r="E101" s="45">
        <f>'13. sz. melléklet'!E101+'17. sz. melléklet'!E101+'20. sz. melléklet'!E101</f>
        <v>11000</v>
      </c>
    </row>
    <row r="102" spans="1:5" ht="15">
      <c r="A102" s="13" t="s">
        <v>305</v>
      </c>
      <c r="B102" s="6" t="s">
        <v>306</v>
      </c>
      <c r="C102" s="45">
        <f>'13. sz. melléklet'!C102+'17. sz. melléklet'!C102+'20. sz. melléklet'!C102</f>
        <v>2884</v>
      </c>
      <c r="D102" s="45">
        <f>'13. sz. melléklet'!D102+'17. sz. melléklet'!D102+'20. sz. melléklet'!D102</f>
        <v>0</v>
      </c>
      <c r="E102" s="45">
        <f>'13. sz. melléklet'!E102+'17. sz. melléklet'!E102+'20. sz. melléklet'!E102</f>
        <v>0</v>
      </c>
    </row>
    <row r="103" spans="1:5" ht="15">
      <c r="A103" s="13" t="s">
        <v>482</v>
      </c>
      <c r="B103" s="6" t="s">
        <v>307</v>
      </c>
      <c r="C103" s="45">
        <f>'13. sz. melléklet'!C103+'17. sz. melléklet'!C103+'20. sz. melléklet'!C103</f>
        <v>2976</v>
      </c>
      <c r="D103" s="45">
        <f>'13. sz. melléklet'!D103+'17. sz. melléklet'!D103+'20. sz. melléklet'!D103</f>
        <v>177</v>
      </c>
      <c r="E103" s="45">
        <f>'13. sz. melléklet'!E103+'17. sz. melléklet'!E103+'20. sz. melléklet'!E103</f>
        <v>0</v>
      </c>
    </row>
    <row r="104" spans="1:5" ht="15">
      <c r="A104" s="13" t="s">
        <v>483</v>
      </c>
      <c r="B104" s="6" t="s">
        <v>308</v>
      </c>
      <c r="C104" s="45">
        <f>'13. sz. melléklet'!C104+'17. sz. melléklet'!C104+'20. sz. melléklet'!C104</f>
        <v>14</v>
      </c>
      <c r="D104" s="45">
        <f>'13. sz. melléklet'!D104+'17. sz. melléklet'!D104+'20. sz. melléklet'!D104</f>
        <v>0</v>
      </c>
      <c r="E104" s="45">
        <f>'13. sz. melléklet'!E104+'17. sz. melléklet'!E104+'20. sz. melléklet'!E104</f>
        <v>0</v>
      </c>
    </row>
    <row r="105" spans="1:5" ht="15">
      <c r="A105" s="13" t="s">
        <v>484</v>
      </c>
      <c r="B105" s="6" t="s">
        <v>309</v>
      </c>
      <c r="C105" s="45">
        <f>'13. sz. melléklet'!C105+'17. sz. melléklet'!C105+'20. sz. melléklet'!C105</f>
        <v>17</v>
      </c>
      <c r="D105" s="45">
        <f>'13. sz. melléklet'!D105+'17. sz. melléklet'!D105+'20. sz. melléklet'!D105</f>
        <v>1396</v>
      </c>
      <c r="E105" s="45">
        <f>'13. sz. melléklet'!E105+'17. sz. melléklet'!E105+'20. sz. melléklet'!E105</f>
        <v>1400</v>
      </c>
    </row>
    <row r="106" spans="1:5" ht="15">
      <c r="A106" s="54" t="s">
        <v>508</v>
      </c>
      <c r="B106" s="55" t="s">
        <v>310</v>
      </c>
      <c r="C106" s="120">
        <f>'13. sz. melléklet'!C106+'17. sz. melléklet'!C106+'20. sz. melléklet'!C106</f>
        <v>46629</v>
      </c>
      <c r="D106" s="120">
        <f>'13. sz. melléklet'!D106+'17. sz. melléklet'!D106+'20. sz. melléklet'!D106</f>
        <v>51622</v>
      </c>
      <c r="E106" s="120">
        <f>'13. sz. melléklet'!E106+'17. sz. melléklet'!E106+'20. sz. melléklet'!E106</f>
        <v>84200</v>
      </c>
    </row>
    <row r="107" spans="1:5" ht="15">
      <c r="A107" s="13" t="s">
        <v>319</v>
      </c>
      <c r="B107" s="6" t="s">
        <v>320</v>
      </c>
      <c r="C107" s="45">
        <f>'13. sz. melléklet'!C107+'17. sz. melléklet'!C107+'20. sz. melléklet'!C107</f>
        <v>0</v>
      </c>
      <c r="D107" s="45">
        <f>'13. sz. melléklet'!D107+'17. sz. melléklet'!D107+'20. sz. melléklet'!D107</f>
        <v>0</v>
      </c>
      <c r="E107" s="45">
        <f>'13. sz. melléklet'!E107+'17. sz. melléklet'!E107+'20. sz. melléklet'!E107</f>
        <v>0</v>
      </c>
    </row>
    <row r="108" spans="1:5" ht="15">
      <c r="A108" s="5" t="s">
        <v>488</v>
      </c>
      <c r="B108" s="6" t="s">
        <v>321</v>
      </c>
      <c r="C108" s="45">
        <f>'13. sz. melléklet'!C108+'17. sz. melléklet'!C108+'20. sz. melléklet'!C108</f>
        <v>0</v>
      </c>
      <c r="D108" s="45">
        <f>'13. sz. melléklet'!D108+'17. sz. melléklet'!D108+'20. sz. melléklet'!D108</f>
        <v>0</v>
      </c>
      <c r="E108" s="45">
        <f>'13. sz. melléklet'!E108+'17. sz. melléklet'!E108+'20. sz. melléklet'!E108</f>
        <v>0</v>
      </c>
    </row>
    <row r="109" spans="1:5" ht="15">
      <c r="A109" s="13" t="s">
        <v>489</v>
      </c>
      <c r="B109" s="6" t="s">
        <v>322</v>
      </c>
      <c r="C109" s="45">
        <f>'13. sz. melléklet'!C109+'17. sz. melléklet'!C109+'20. sz. melléklet'!C109</f>
        <v>36979</v>
      </c>
      <c r="D109" s="45">
        <f>'13. sz. melléklet'!D109+'17. sz. melléklet'!D109+'20. sz. melléklet'!D109</f>
        <v>17493</v>
      </c>
      <c r="E109" s="45">
        <f>'13. sz. melléklet'!E109+'17. sz. melléklet'!E109+'20. sz. melléklet'!E109</f>
        <v>29748</v>
      </c>
    </row>
    <row r="110" spans="1:5" ht="15">
      <c r="A110" s="42" t="s">
        <v>510</v>
      </c>
      <c r="B110" s="55" t="s">
        <v>323</v>
      </c>
      <c r="C110" s="120">
        <f>'13. sz. melléklet'!C110+'17. sz. melléklet'!C110+'20. sz. melléklet'!C110</f>
        <v>36979</v>
      </c>
      <c r="D110" s="120">
        <f>'13. sz. melléklet'!D110+'17. sz. melléklet'!D110+'20. sz. melléklet'!D110</f>
        <v>17493</v>
      </c>
      <c r="E110" s="120">
        <f>'13. sz. melléklet'!E110+'17. sz. melléklet'!E110+'20. sz. melléklet'!E110</f>
        <v>29748</v>
      </c>
    </row>
    <row r="111" spans="1:5" ht="15.75">
      <c r="A111" s="66" t="s">
        <v>579</v>
      </c>
      <c r="B111" s="71"/>
      <c r="C111" s="45">
        <f>'13. sz. melléklet'!C111+'17. sz. melléklet'!C111+'20. sz. melléklet'!C111</f>
        <v>0</v>
      </c>
      <c r="D111" s="45">
        <f>'13. sz. melléklet'!D111+'17. sz. melléklet'!D111+'20. sz. melléklet'!D111</f>
        <v>0</v>
      </c>
      <c r="E111" s="45">
        <f>'13. sz. melléklet'!E111+'17. sz. melléklet'!E111+'20. sz. melléklet'!E111</f>
        <v>0</v>
      </c>
    </row>
    <row r="112" spans="1:5" ht="15">
      <c r="A112" s="5" t="s">
        <v>265</v>
      </c>
      <c r="B112" s="6" t="s">
        <v>266</v>
      </c>
      <c r="C112" s="45">
        <f>'13. sz. melléklet'!C112+'17. sz. melléklet'!C112+'20. sz. melléklet'!C112</f>
        <v>100</v>
      </c>
      <c r="D112" s="45">
        <f>'13. sz. melléklet'!D112+'17. sz. melléklet'!D112+'20. sz. melléklet'!D112</f>
        <v>107279</v>
      </c>
      <c r="E112" s="45">
        <f>'13. sz. melléklet'!E112+'17. sz. melléklet'!E112+'20. sz. melléklet'!E112</f>
        <v>0</v>
      </c>
    </row>
    <row r="113" spans="1:5" ht="15">
      <c r="A113" s="5" t="s">
        <v>267</v>
      </c>
      <c r="B113" s="6" t="s">
        <v>268</v>
      </c>
      <c r="C113" s="45">
        <f>'13. sz. melléklet'!C113+'17. sz. melléklet'!C113+'20. sz. melléklet'!C113</f>
        <v>0</v>
      </c>
      <c r="D113" s="45">
        <f>'13. sz. melléklet'!D113+'17. sz. melléklet'!D113+'20. sz. melléklet'!D113</f>
        <v>0</v>
      </c>
      <c r="E113" s="45">
        <f>'13. sz. melléklet'!E113+'17. sz. melléklet'!E113+'20. sz. melléklet'!E113</f>
        <v>0</v>
      </c>
    </row>
    <row r="114" spans="1:5" ht="15">
      <c r="A114" s="5" t="s">
        <v>466</v>
      </c>
      <c r="B114" s="6" t="s">
        <v>269</v>
      </c>
      <c r="C114" s="45">
        <f>'13. sz. melléklet'!C114+'17. sz. melléklet'!C114+'20. sz. melléklet'!C114</f>
        <v>0</v>
      </c>
      <c r="D114" s="45">
        <f>'13. sz. melléklet'!D114+'17. sz. melléklet'!D114+'20. sz. melléklet'!D114</f>
        <v>0</v>
      </c>
      <c r="E114" s="45">
        <f>'13. sz. melléklet'!E114+'17. sz. melléklet'!E114+'20. sz. melléklet'!E114</f>
        <v>0</v>
      </c>
    </row>
    <row r="115" spans="1:5" ht="15">
      <c r="A115" s="5" t="s">
        <v>467</v>
      </c>
      <c r="B115" s="6" t="s">
        <v>270</v>
      </c>
      <c r="C115" s="45">
        <f>'13. sz. melléklet'!C115+'17. sz. melléklet'!C115+'20. sz. melléklet'!C115</f>
        <v>0</v>
      </c>
      <c r="D115" s="45">
        <f>'13. sz. melléklet'!D115+'17. sz. melléklet'!D115+'20. sz. melléklet'!D115</f>
        <v>0</v>
      </c>
      <c r="E115" s="45">
        <f>'13. sz. melléklet'!E115+'17. sz. melléklet'!E115+'20. sz. melléklet'!E115</f>
        <v>0</v>
      </c>
    </row>
    <row r="116" spans="1:5" ht="15">
      <c r="A116" s="5" t="s">
        <v>468</v>
      </c>
      <c r="B116" s="6" t="s">
        <v>271</v>
      </c>
      <c r="C116" s="45">
        <f>'13. sz. melléklet'!C116+'17. sz. melléklet'!C116+'20. sz. melléklet'!C116</f>
        <v>0</v>
      </c>
      <c r="D116" s="45">
        <f>'13. sz. melléklet'!D116+'17. sz. melléklet'!D116+'20. sz. melléklet'!D116</f>
        <v>0</v>
      </c>
      <c r="E116" s="45">
        <f>'13. sz. melléklet'!E116+'17. sz. melléklet'!E116+'20. sz. melléklet'!E116</f>
        <v>0</v>
      </c>
    </row>
    <row r="117" spans="1:5" ht="15">
      <c r="A117" s="42" t="s">
        <v>504</v>
      </c>
      <c r="B117" s="55" t="s">
        <v>272</v>
      </c>
      <c r="C117" s="120">
        <f>'13. sz. melléklet'!C117+'17. sz. melléklet'!C117+'20. sz. melléklet'!C117</f>
        <v>100</v>
      </c>
      <c r="D117" s="120">
        <f>'13. sz. melléklet'!D117+'17. sz. melléklet'!D117+'20. sz. melléklet'!D117</f>
        <v>107279</v>
      </c>
      <c r="E117" s="120">
        <f>'13. sz. melléklet'!E117+'17. sz. melléklet'!E117+'20. sz. melléklet'!E117</f>
        <v>0</v>
      </c>
    </row>
    <row r="118" spans="1:5" ht="15">
      <c r="A118" s="13" t="s">
        <v>485</v>
      </c>
      <c r="B118" s="6" t="s">
        <v>311</v>
      </c>
      <c r="C118" s="45">
        <f>'13. sz. melléklet'!C118+'17. sz. melléklet'!C118+'20. sz. melléklet'!C118</f>
        <v>0</v>
      </c>
      <c r="D118" s="45">
        <f>'13. sz. melléklet'!D118+'17. sz. melléklet'!D118+'20. sz. melléklet'!D118</f>
        <v>0</v>
      </c>
      <c r="E118" s="45">
        <f>'13. sz. melléklet'!E118+'17. sz. melléklet'!E118+'20. sz. melléklet'!E118</f>
        <v>0</v>
      </c>
    </row>
    <row r="119" spans="1:5" ht="15">
      <c r="A119" s="13" t="s">
        <v>486</v>
      </c>
      <c r="B119" s="6" t="s">
        <v>312</v>
      </c>
      <c r="C119" s="45">
        <f>'13. sz. melléklet'!C119+'17. sz. melléklet'!C119+'20. sz. melléklet'!C119</f>
        <v>249</v>
      </c>
      <c r="D119" s="45">
        <f>'13. sz. melléklet'!D119+'17. sz. melléklet'!D119+'20. sz. melléklet'!D119</f>
        <v>377</v>
      </c>
      <c r="E119" s="45">
        <f>'13. sz. melléklet'!E119+'17. sz. melléklet'!E119+'20. sz. melléklet'!E119</f>
        <v>0</v>
      </c>
    </row>
    <row r="120" spans="1:5" ht="15">
      <c r="A120" s="13" t="s">
        <v>313</v>
      </c>
      <c r="B120" s="6" t="s">
        <v>314</v>
      </c>
      <c r="C120" s="45">
        <f>'13. sz. melléklet'!C120+'17. sz. melléklet'!C120+'20. sz. melléklet'!C120</f>
        <v>0</v>
      </c>
      <c r="D120" s="45">
        <f>'13. sz. melléklet'!D120+'17. sz. melléklet'!D120+'20. sz. melléklet'!D120</f>
        <v>3</v>
      </c>
      <c r="E120" s="45">
        <f>'13. sz. melléklet'!E120+'17. sz. melléklet'!E120+'20. sz. melléklet'!E120</f>
        <v>0</v>
      </c>
    </row>
    <row r="121" spans="1:5" ht="15">
      <c r="A121" s="13" t="s">
        <v>487</v>
      </c>
      <c r="B121" s="6" t="s">
        <v>315</v>
      </c>
      <c r="C121" s="45">
        <f>'13. sz. melléklet'!C121+'17. sz. melléklet'!C121+'20. sz. melléklet'!C121</f>
        <v>1736</v>
      </c>
      <c r="D121" s="45">
        <f>'13. sz. melléklet'!D121+'17. sz. melléklet'!D121+'20. sz. melléklet'!D121</f>
        <v>0</v>
      </c>
      <c r="E121" s="45">
        <f>'13. sz. melléklet'!E121+'17. sz. melléklet'!E121+'20. sz. melléklet'!E121</f>
        <v>0</v>
      </c>
    </row>
    <row r="122" spans="1:5" ht="15">
      <c r="A122" s="13" t="s">
        <v>316</v>
      </c>
      <c r="B122" s="6" t="s">
        <v>317</v>
      </c>
      <c r="C122" s="45">
        <f>'13. sz. melléklet'!C122+'17. sz. melléklet'!C122+'20. sz. melléklet'!C122</f>
        <v>0</v>
      </c>
      <c r="D122" s="45">
        <f>'13. sz. melléklet'!D122+'17. sz. melléklet'!D122+'20. sz. melléklet'!D122</f>
        <v>0</v>
      </c>
      <c r="E122" s="45">
        <f>'13. sz. melléklet'!E122+'17. sz. melléklet'!E122+'20. sz. melléklet'!E122</f>
        <v>0</v>
      </c>
    </row>
    <row r="123" spans="1:5" ht="15">
      <c r="A123" s="42" t="s">
        <v>509</v>
      </c>
      <c r="B123" s="55" t="s">
        <v>318</v>
      </c>
      <c r="C123" s="120">
        <f>'13. sz. melléklet'!C123+'17. sz. melléklet'!C123+'20. sz. melléklet'!C123</f>
        <v>1985</v>
      </c>
      <c r="D123" s="120">
        <f>'13. sz. melléklet'!D123+'17. sz. melléklet'!D123+'20. sz. melléklet'!D123</f>
        <v>380</v>
      </c>
      <c r="E123" s="120">
        <f>'13. sz. melléklet'!E123+'17. sz. melléklet'!E123+'20. sz. melléklet'!E123</f>
        <v>0</v>
      </c>
    </row>
    <row r="124" spans="1:5" ht="15">
      <c r="A124" s="13" t="s">
        <v>324</v>
      </c>
      <c r="B124" s="6" t="s">
        <v>325</v>
      </c>
      <c r="C124" s="45">
        <f>'13. sz. melléklet'!C124+'17. sz. melléklet'!C124+'20. sz. melléklet'!C124</f>
        <v>0</v>
      </c>
      <c r="D124" s="45">
        <f>'13. sz. melléklet'!D124+'17. sz. melléklet'!D124+'20. sz. melléklet'!D124</f>
        <v>0</v>
      </c>
      <c r="E124" s="45">
        <f>'13. sz. melléklet'!E124+'17. sz. melléklet'!E124+'20. sz. melléklet'!E124</f>
        <v>0</v>
      </c>
    </row>
    <row r="125" spans="1:5" ht="15">
      <c r="A125" s="5" t="s">
        <v>490</v>
      </c>
      <c r="B125" s="6" t="s">
        <v>326</v>
      </c>
      <c r="C125" s="45">
        <f>'13. sz. melléklet'!C125+'17. sz. melléklet'!C125+'20. sz. melléklet'!C125</f>
        <v>0</v>
      </c>
      <c r="D125" s="45">
        <f>'13. sz. melléklet'!D125+'17. sz. melléklet'!D125+'20. sz. melléklet'!D125</f>
        <v>0</v>
      </c>
      <c r="E125" s="45">
        <f>'13. sz. melléklet'!E125+'17. sz. melléklet'!E125+'20. sz. melléklet'!E125</f>
        <v>0</v>
      </c>
    </row>
    <row r="126" spans="1:5" ht="15">
      <c r="A126" s="13" t="s">
        <v>491</v>
      </c>
      <c r="B126" s="6" t="s">
        <v>327</v>
      </c>
      <c r="C126" s="45">
        <f>'13. sz. melléklet'!C126+'17. sz. melléklet'!C126+'20. sz. melléklet'!C126</f>
        <v>100394</v>
      </c>
      <c r="D126" s="45">
        <f>'13. sz. melléklet'!D126+'17. sz. melléklet'!D126+'20. sz. melléklet'!D126</f>
        <v>223537</v>
      </c>
      <c r="E126" s="45">
        <f>'13. sz. melléklet'!E126+'17. sz. melléklet'!E126+'20. sz. melléklet'!E126</f>
        <v>427346</v>
      </c>
    </row>
    <row r="127" spans="1:5" ht="15">
      <c r="A127" s="42" t="s">
        <v>512</v>
      </c>
      <c r="B127" s="55" t="s">
        <v>328</v>
      </c>
      <c r="C127" s="120">
        <f>'13. sz. melléklet'!C127+'17. sz. melléklet'!C127+'20. sz. melléklet'!C127</f>
        <v>100394</v>
      </c>
      <c r="D127" s="120">
        <f>'13. sz. melléklet'!D127+'17. sz. melléklet'!D127+'20. sz. melléklet'!D127</f>
        <v>223537</v>
      </c>
      <c r="E127" s="120">
        <f>'13. sz. melléklet'!E127+'17. sz. melléklet'!E127+'20. sz. melléklet'!E127</f>
        <v>427346</v>
      </c>
    </row>
    <row r="128" spans="1:5" ht="15.75">
      <c r="A128" s="66" t="s">
        <v>578</v>
      </c>
      <c r="B128" s="71"/>
      <c r="C128" s="45">
        <f>'13. sz. melléklet'!C128+'17. sz. melléklet'!C128+'20. sz. melléklet'!C128</f>
        <v>17</v>
      </c>
      <c r="D128" s="45">
        <f>'13. sz. melléklet'!D128+'17. sz. melléklet'!D128+'20. sz. melléklet'!D128</f>
        <v>0</v>
      </c>
      <c r="E128" s="45">
        <f>'13. sz. melléklet'!E128+'17. sz. melléklet'!E128+'20. sz. melléklet'!E128</f>
        <v>0</v>
      </c>
    </row>
    <row r="129" spans="1:5" ht="15.75">
      <c r="A129" s="52" t="s">
        <v>511</v>
      </c>
      <c r="B129" s="38" t="s">
        <v>329</v>
      </c>
      <c r="C129" s="120">
        <f>'13. sz. melléklet'!C129+'17. sz. melléklet'!C129+'20. sz. melléklet'!C129</f>
        <v>715660</v>
      </c>
      <c r="D129" s="120">
        <f>'13. sz. melléklet'!D129+'17. sz. melléklet'!D129+'20. sz. melléklet'!D129</f>
        <v>886197</v>
      </c>
      <c r="E129" s="120">
        <f>'13. sz. melléklet'!E129+'17. sz. melléklet'!E129+'20. sz. melléklet'!E129</f>
        <v>1012144</v>
      </c>
    </row>
    <row r="130" spans="1:5" ht="15.75">
      <c r="A130" s="70" t="s">
        <v>631</v>
      </c>
      <c r="B130" s="69"/>
      <c r="C130" s="45">
        <f>'13. sz. melléklet'!C130+'17. sz. melléklet'!C130+'20. sz. melléklet'!C130</f>
        <v>0</v>
      </c>
      <c r="D130" s="45">
        <f>'13. sz. melléklet'!D130+'17. sz. melléklet'!D130+'20. sz. melléklet'!D130</f>
        <v>0</v>
      </c>
      <c r="E130" s="45">
        <f>'13. sz. melléklet'!E130+'17. sz. melléklet'!E130+'20. sz. melléklet'!E130</f>
        <v>0</v>
      </c>
    </row>
    <row r="131" spans="1:5" ht="15.75">
      <c r="A131" s="70" t="s">
        <v>632</v>
      </c>
      <c r="B131" s="69"/>
      <c r="C131" s="45">
        <f>'13. sz. melléklet'!C131+'17. sz. melléklet'!C131+'20. sz. melléklet'!C131</f>
        <v>0</v>
      </c>
      <c r="D131" s="45">
        <f>'13. sz. melléklet'!D131+'17. sz. melléklet'!D131+'20. sz. melléklet'!D131</f>
        <v>0</v>
      </c>
      <c r="E131" s="45">
        <f>'13. sz. melléklet'!E131+'17. sz. melléklet'!E131+'20. sz. melléklet'!E131</f>
        <v>0</v>
      </c>
    </row>
    <row r="132" spans="1:5" ht="15">
      <c r="A132" s="15" t="s">
        <v>513</v>
      </c>
      <c r="B132" s="7" t="s">
        <v>334</v>
      </c>
      <c r="C132" s="120">
        <f>'13. sz. melléklet'!C132+'17. sz. melléklet'!C132+'20. sz. melléklet'!C132</f>
        <v>0</v>
      </c>
      <c r="D132" s="120">
        <f>'13. sz. melléklet'!D132+'17. sz. melléklet'!D132+'20. sz. melléklet'!D132</f>
        <v>2662</v>
      </c>
      <c r="E132" s="120">
        <f>'13. sz. melléklet'!E132+'17. sz. melléklet'!E132+'20. sz. melléklet'!E132</f>
        <v>124338</v>
      </c>
    </row>
    <row r="133" spans="1:5" ht="15">
      <c r="A133" s="14" t="s">
        <v>514</v>
      </c>
      <c r="B133" s="7" t="s">
        <v>341</v>
      </c>
      <c r="C133" s="120">
        <f>'13. sz. melléklet'!C133+'17. sz. melléklet'!C133+'20. sz. melléklet'!C133</f>
        <v>758</v>
      </c>
      <c r="D133" s="120">
        <f>'13. sz. melléklet'!D133+'17. sz. melléklet'!D133+'20. sz. melléklet'!D133</f>
        <v>2058</v>
      </c>
      <c r="E133" s="120">
        <f>'13. sz. melléklet'!E133+'17. sz. melléklet'!E133+'20. sz. melléklet'!E133</f>
        <v>0</v>
      </c>
    </row>
    <row r="134" spans="1:5" ht="15">
      <c r="A134" s="5" t="s">
        <v>629</v>
      </c>
      <c r="B134" s="5" t="s">
        <v>342</v>
      </c>
      <c r="C134" s="45">
        <f>'13. sz. melléklet'!C134+'17. sz. melléklet'!C134+'20. sz. melléklet'!C134</f>
        <v>139275</v>
      </c>
      <c r="D134" s="45">
        <f>'13. sz. melléklet'!D134+'17. sz. melléklet'!D134+'20. sz. melléklet'!D134</f>
        <v>128521</v>
      </c>
      <c r="E134" s="45">
        <f>'13. sz. melléklet'!E134+'17. sz. melléklet'!E134+'20. sz. melléklet'!E134</f>
        <v>0</v>
      </c>
    </row>
    <row r="135" spans="1:5" ht="15">
      <c r="A135" s="5" t="s">
        <v>630</v>
      </c>
      <c r="B135" s="5" t="s">
        <v>342</v>
      </c>
      <c r="C135" s="45">
        <f>'13. sz. melléklet'!C135+'17. sz. melléklet'!C135+'20. sz. melléklet'!C135</f>
        <v>0</v>
      </c>
      <c r="D135" s="45">
        <f>'13. sz. melléklet'!D135+'17. sz. melléklet'!D135+'20. sz. melléklet'!D135</f>
        <v>0</v>
      </c>
      <c r="E135" s="45">
        <f>'13. sz. melléklet'!E135+'17. sz. melléklet'!E135+'20. sz. melléklet'!E135</f>
        <v>30000</v>
      </c>
    </row>
    <row r="136" spans="1:5" ht="15">
      <c r="A136" s="5" t="s">
        <v>627</v>
      </c>
      <c r="B136" s="5" t="s">
        <v>343</v>
      </c>
      <c r="C136" s="45">
        <f>'13. sz. melléklet'!C136+'17. sz. melléklet'!C136+'20. sz. melléklet'!C136</f>
        <v>0</v>
      </c>
      <c r="D136" s="45">
        <f>'13. sz. melléklet'!D136+'17. sz. melléklet'!D136+'20. sz. melléklet'!D136</f>
        <v>0</v>
      </c>
      <c r="E136" s="45">
        <f>'13. sz. melléklet'!E136+'17. sz. melléklet'!E136+'20. sz. melléklet'!E136</f>
        <v>70000</v>
      </c>
    </row>
    <row r="137" spans="1:5" ht="15">
      <c r="A137" s="5" t="s">
        <v>628</v>
      </c>
      <c r="B137" s="5" t="s">
        <v>343</v>
      </c>
      <c r="C137" s="45">
        <f>'13. sz. melléklet'!C137+'17. sz. melléklet'!C137+'20. sz. melléklet'!C137</f>
        <v>758</v>
      </c>
      <c r="D137" s="45">
        <f>'13. sz. melléklet'!D137+'17. sz. melléklet'!D137+'20. sz. melléklet'!D137</f>
        <v>2058</v>
      </c>
      <c r="E137" s="45">
        <f>'13. sz. melléklet'!E137+'17. sz. melléklet'!E137+'20. sz. melléklet'!E137</f>
        <v>0</v>
      </c>
    </row>
    <row r="138" spans="1:5" ht="15">
      <c r="A138" s="7" t="s">
        <v>515</v>
      </c>
      <c r="B138" s="7" t="s">
        <v>344</v>
      </c>
      <c r="C138" s="120">
        <f>'13. sz. melléklet'!C138+'17. sz. melléklet'!C138+'20. sz. melléklet'!C138</f>
        <v>139275</v>
      </c>
      <c r="D138" s="120">
        <f>'13. sz. melléklet'!D138+'17. sz. melléklet'!D138+'20. sz. melléklet'!D138</f>
        <v>128521</v>
      </c>
      <c r="E138" s="120">
        <f>'13. sz. melléklet'!E138+'17. sz. melléklet'!E138+'20. sz. melléklet'!E138</f>
        <v>100000</v>
      </c>
    </row>
    <row r="139" spans="1:5" ht="15">
      <c r="A139" s="40" t="s">
        <v>345</v>
      </c>
      <c r="B139" s="5" t="s">
        <v>346</v>
      </c>
      <c r="C139" s="45">
        <f>'13. sz. melléklet'!C139+'17. sz. melléklet'!C139+'20. sz. melléklet'!C139</f>
        <v>0</v>
      </c>
      <c r="D139" s="45">
        <f>'13. sz. melléklet'!D139+'17. sz. melléklet'!D139+'20. sz. melléklet'!D139</f>
        <v>10075</v>
      </c>
      <c r="E139" s="45">
        <f>'13. sz. melléklet'!E139+'17. sz. melléklet'!E139+'20. sz. melléklet'!E139</f>
        <v>0</v>
      </c>
    </row>
    <row r="140" spans="1:5" ht="15">
      <c r="A140" s="40" t="s">
        <v>347</v>
      </c>
      <c r="B140" s="5" t="s">
        <v>348</v>
      </c>
      <c r="C140" s="45">
        <f>'13. sz. melléklet'!C140+'17. sz. melléklet'!C140+'20. sz. melléklet'!C140</f>
        <v>86854</v>
      </c>
      <c r="D140" s="45">
        <f>'13. sz. melléklet'!D140+'17. sz. melléklet'!D140+'20. sz. melléklet'!D140</f>
        <v>100316</v>
      </c>
      <c r="E140" s="45">
        <f>'13. sz. melléklet'!E140+'17. sz. melléklet'!E139+'20. sz. melléklet'!E140</f>
        <v>0</v>
      </c>
    </row>
    <row r="141" spans="1:5" ht="15">
      <c r="A141" s="40" t="s">
        <v>349</v>
      </c>
      <c r="B141" s="5" t="s">
        <v>350</v>
      </c>
      <c r="C141" s="45">
        <f>'13. sz. melléklet'!C141+'17. sz. melléklet'!C141+'20. sz. melléklet'!C141</f>
        <v>87070</v>
      </c>
      <c r="D141" s="45">
        <f>'13. sz. melléklet'!D141+'17. sz. melléklet'!D141+'20. sz. melléklet'!D141</f>
        <v>91518</v>
      </c>
      <c r="E141" s="45">
        <f>'13. sz. melléklet'!E141+'17. sz. melléklet'!E140+'20. sz. melléklet'!E141</f>
        <v>213705</v>
      </c>
    </row>
    <row r="142" spans="1:5" ht="15">
      <c r="A142" s="40" t="s">
        <v>351</v>
      </c>
      <c r="B142" s="5" t="s">
        <v>352</v>
      </c>
      <c r="C142" s="45">
        <f>'13. sz. melléklet'!C142+'17. sz. melléklet'!C142+'20. sz. melléklet'!C142</f>
        <v>0</v>
      </c>
      <c r="D142" s="45">
        <f>'13. sz. melléklet'!D142+'17. sz. melléklet'!D142+'20. sz. melléklet'!D142</f>
        <v>0</v>
      </c>
      <c r="E142" s="45">
        <f>'13. sz. melléklet'!E142+'17. sz. melléklet'!E141+'20. sz. melléklet'!E142</f>
        <v>0</v>
      </c>
    </row>
    <row r="143" spans="1:5" ht="15">
      <c r="A143" s="13" t="s">
        <v>497</v>
      </c>
      <c r="B143" s="5" t="s">
        <v>353</v>
      </c>
      <c r="C143" s="45">
        <f>'13. sz. melléklet'!C143+'17. sz. melléklet'!C143+'20. sz. melléklet'!C143</f>
        <v>86854</v>
      </c>
      <c r="D143" s="45">
        <f>'13. sz. melléklet'!D143+'17. sz. melléklet'!D143+'20. sz. melléklet'!D143</f>
        <v>100316</v>
      </c>
      <c r="E143" s="45">
        <f>'13. sz. melléklet'!E143+'17. sz. melléklet'!E142+'20. sz. melléklet'!E143</f>
        <v>0</v>
      </c>
    </row>
    <row r="144" spans="1:5" ht="15">
      <c r="A144" s="15" t="s">
        <v>516</v>
      </c>
      <c r="B144" s="7" t="s">
        <v>355</v>
      </c>
      <c r="C144" s="120">
        <f>C132+C133+C138+C139+C140+C141+C142+C143</f>
        <v>400811</v>
      </c>
      <c r="D144" s="120">
        <f>D132+D133+D138+D139+D140+D141+D142+D143</f>
        <v>435466</v>
      </c>
      <c r="E144" s="120">
        <f>E132+E133+E138+E139+E140+E141+E142+E143</f>
        <v>438043</v>
      </c>
    </row>
    <row r="145" spans="1:5" ht="15">
      <c r="A145" s="13" t="s">
        <v>356</v>
      </c>
      <c r="B145" s="5" t="s">
        <v>357</v>
      </c>
      <c r="C145" s="45">
        <f>'13. sz. melléklet'!C145+'17. sz. melléklet'!C145+'20. sz. melléklet'!C145</f>
        <v>0</v>
      </c>
      <c r="D145" s="45">
        <f>'13. sz. melléklet'!D145+'17. sz. melléklet'!D145+'20. sz. melléklet'!D145</f>
        <v>0</v>
      </c>
      <c r="E145" s="45">
        <f>'13. sz. melléklet'!E145+'17. sz. melléklet'!E144+'20. sz. melléklet'!E145</f>
        <v>0</v>
      </c>
    </row>
    <row r="146" spans="1:5" ht="15">
      <c r="A146" s="13" t="s">
        <v>358</v>
      </c>
      <c r="B146" s="5" t="s">
        <v>359</v>
      </c>
      <c r="C146" s="45">
        <f>'13. sz. melléklet'!C146+'17. sz. melléklet'!C146+'20. sz. melléklet'!C146</f>
        <v>0</v>
      </c>
      <c r="D146" s="45">
        <f>'13. sz. melléklet'!D146+'17. sz. melléklet'!D146+'20. sz. melléklet'!D146</f>
        <v>0</v>
      </c>
      <c r="E146" s="45">
        <f>'13. sz. melléklet'!E146+'17. sz. melléklet'!E145+'20. sz. melléklet'!E146</f>
        <v>0</v>
      </c>
    </row>
    <row r="147" spans="1:5" ht="15">
      <c r="A147" s="40" t="s">
        <v>360</v>
      </c>
      <c r="B147" s="5" t="s">
        <v>361</v>
      </c>
      <c r="C147" s="45">
        <f>'13. sz. melléklet'!C147+'17. sz. melléklet'!C147+'20. sz. melléklet'!C147</f>
        <v>0</v>
      </c>
      <c r="D147" s="45">
        <f>'13. sz. melléklet'!D147+'17. sz. melléklet'!D147+'20. sz. melléklet'!D147</f>
        <v>0</v>
      </c>
      <c r="E147" s="45">
        <f>'13. sz. melléklet'!E147+'17. sz. melléklet'!E146+'20. sz. melléklet'!E147</f>
        <v>0</v>
      </c>
    </row>
    <row r="148" spans="1:5" ht="15">
      <c r="A148" s="40" t="s">
        <v>498</v>
      </c>
      <c r="B148" s="5" t="s">
        <v>362</v>
      </c>
      <c r="C148" s="45">
        <f>'13. sz. melléklet'!C148+'17. sz. melléklet'!C148+'20. sz. melléklet'!C148</f>
        <v>0</v>
      </c>
      <c r="D148" s="45">
        <f>'13. sz. melléklet'!D148+'17. sz. melléklet'!D148+'20. sz. melléklet'!D148</f>
        <v>0</v>
      </c>
      <c r="E148" s="45">
        <f>'13. sz. melléklet'!E148+'17. sz. melléklet'!E147+'20. sz. melléklet'!E148</f>
        <v>0</v>
      </c>
    </row>
    <row r="149" spans="1:5" ht="15">
      <c r="A149" s="14" t="s">
        <v>517</v>
      </c>
      <c r="B149" s="7" t="s">
        <v>363</v>
      </c>
      <c r="C149" s="120">
        <f>'13. sz. melléklet'!C149+'17. sz. melléklet'!C149+'20. sz. melléklet'!C149</f>
        <v>0</v>
      </c>
      <c r="D149" s="120">
        <f>'13. sz. melléklet'!D149+'17. sz. melléklet'!D149+'20. sz. melléklet'!D149</f>
        <v>0</v>
      </c>
      <c r="E149" s="120">
        <f>'13. sz. melléklet'!E149+'17. sz. melléklet'!E148+'20. sz. melléklet'!E149</f>
        <v>0</v>
      </c>
    </row>
    <row r="150" spans="1:5" ht="15">
      <c r="A150" s="15" t="s">
        <v>364</v>
      </c>
      <c r="B150" s="7" t="s">
        <v>365</v>
      </c>
      <c r="C150" s="120">
        <f>'13. sz. melléklet'!C150+'17. sz. melléklet'!C150+'20. sz. melléklet'!C150</f>
        <v>87612</v>
      </c>
      <c r="D150" s="120">
        <f>'13. sz. melléklet'!D150+'17. sz. melléklet'!D150+'20. sz. melléklet'!D150</f>
        <v>102374</v>
      </c>
      <c r="E150" s="120">
        <f>'13. sz. melléklet'!E150+'17. sz. melléklet'!E149+'20. sz. melléklet'!E150</f>
        <v>0</v>
      </c>
    </row>
    <row r="151" spans="1:5" ht="15.75">
      <c r="A151" s="43" t="s">
        <v>518</v>
      </c>
      <c r="B151" s="44" t="s">
        <v>366</v>
      </c>
      <c r="C151" s="120">
        <f>C144+C149+C150</f>
        <v>488423</v>
      </c>
      <c r="D151" s="120">
        <f>D144+D149+D150</f>
        <v>537840</v>
      </c>
      <c r="E151" s="120">
        <f>E144+E149+E150</f>
        <v>438043</v>
      </c>
    </row>
    <row r="152" spans="1:5" ht="15.75">
      <c r="A152" s="48" t="s">
        <v>500</v>
      </c>
      <c r="B152" s="49"/>
      <c r="C152" s="120">
        <f>C129+C151</f>
        <v>1204083</v>
      </c>
      <c r="D152" s="120">
        <f>D129+D151</f>
        <v>1424037</v>
      </c>
      <c r="E152" s="120">
        <f>E129+E151</f>
        <v>1450187</v>
      </c>
    </row>
  </sheetData>
  <sheetProtection/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63" r:id="rId1"/>
  <headerFooter>
    <oddHeader>&amp;R&amp;"-,Félkövér"3. számú melléklet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1"/>
  <sheetViews>
    <sheetView zoomScalePageLayoutView="0" workbookViewId="0" topLeftCell="A37">
      <selection activeCell="E15" sqref="E15"/>
    </sheetView>
  </sheetViews>
  <sheetFormatPr defaultColWidth="9.140625" defaultRowHeight="15"/>
  <cols>
    <col min="1" max="1" width="64.7109375" style="0" customWidth="1"/>
    <col min="2" max="2" width="9.421875" style="0" customWidth="1"/>
    <col min="3" max="3" width="22.421875" style="0" customWidth="1"/>
    <col min="4" max="4" width="18.8515625" style="0" customWidth="1"/>
    <col min="5" max="5" width="18.7109375" style="0" customWidth="1"/>
    <col min="6" max="6" width="18.28125" style="0" customWidth="1"/>
    <col min="7" max="7" width="18.00390625" style="0" customWidth="1"/>
    <col min="8" max="8" width="18.7109375" style="0" customWidth="1"/>
  </cols>
  <sheetData>
    <row r="1" spans="1:8" ht="21.75" customHeight="1">
      <c r="A1" s="191" t="s">
        <v>709</v>
      </c>
      <c r="B1" s="195"/>
      <c r="C1" s="195"/>
      <c r="D1" s="195"/>
      <c r="E1" s="195"/>
      <c r="F1" s="195"/>
      <c r="G1" s="195"/>
      <c r="H1" s="195"/>
    </row>
    <row r="2" spans="1:8" ht="26.25" customHeight="1">
      <c r="A2" s="194" t="s">
        <v>689</v>
      </c>
      <c r="B2" s="192"/>
      <c r="C2" s="192"/>
      <c r="D2" s="192"/>
      <c r="E2" s="192"/>
      <c r="F2" s="192"/>
      <c r="G2" s="192"/>
      <c r="H2" s="192"/>
    </row>
    <row r="4" spans="1:8" ht="30">
      <c r="A4" s="2" t="s">
        <v>64</v>
      </c>
      <c r="B4" s="3" t="s">
        <v>65</v>
      </c>
      <c r="C4" s="67" t="s">
        <v>653</v>
      </c>
      <c r="D4" s="67" t="s">
        <v>654</v>
      </c>
      <c r="E4" s="67" t="s">
        <v>654</v>
      </c>
      <c r="F4" s="67" t="s">
        <v>654</v>
      </c>
      <c r="G4" s="67" t="s">
        <v>654</v>
      </c>
      <c r="H4" s="79" t="s">
        <v>655</v>
      </c>
    </row>
    <row r="5" spans="1:8" ht="15">
      <c r="A5" s="30"/>
      <c r="B5" s="30"/>
      <c r="C5" s="128"/>
      <c r="D5" s="128"/>
      <c r="E5" s="128"/>
      <c r="F5" s="128"/>
      <c r="G5" s="128"/>
      <c r="H5" s="128"/>
    </row>
    <row r="6" spans="1:8" ht="15">
      <c r="A6" s="30"/>
      <c r="B6" s="30"/>
      <c r="C6" s="128"/>
      <c r="D6" s="128"/>
      <c r="E6" s="128"/>
      <c r="F6" s="128"/>
      <c r="G6" s="128"/>
      <c r="H6" s="128"/>
    </row>
    <row r="7" spans="1:8" ht="15">
      <c r="A7" s="30"/>
      <c r="B7" s="30"/>
      <c r="C7" s="128"/>
      <c r="D7" s="128"/>
      <c r="E7" s="128"/>
      <c r="F7" s="128"/>
      <c r="G7" s="128"/>
      <c r="H7" s="128"/>
    </row>
    <row r="8" spans="1:8" ht="15">
      <c r="A8" s="30"/>
      <c r="B8" s="30"/>
      <c r="C8" s="128"/>
      <c r="D8" s="128"/>
      <c r="E8" s="128"/>
      <c r="F8" s="128"/>
      <c r="G8" s="128"/>
      <c r="H8" s="128"/>
    </row>
    <row r="9" spans="1:8" ht="15">
      <c r="A9" s="13" t="s">
        <v>167</v>
      </c>
      <c r="B9" s="6" t="s">
        <v>168</v>
      </c>
      <c r="C9" s="128"/>
      <c r="D9" s="128"/>
      <c r="E9" s="128"/>
      <c r="F9" s="128"/>
      <c r="G9" s="128"/>
      <c r="H9" s="128">
        <f>SUM(C9:G9)</f>
        <v>0</v>
      </c>
    </row>
    <row r="10" spans="1:8" ht="15">
      <c r="A10" s="13"/>
      <c r="B10" s="6"/>
      <c r="C10" s="128"/>
      <c r="D10" s="128"/>
      <c r="E10" s="128"/>
      <c r="F10" s="128"/>
      <c r="G10" s="128"/>
      <c r="H10" s="128"/>
    </row>
    <row r="11" spans="1:8" ht="15">
      <c r="A11" s="13"/>
      <c r="B11" s="6"/>
      <c r="C11" s="128"/>
      <c r="D11" s="128"/>
      <c r="E11" s="128"/>
      <c r="F11" s="128"/>
      <c r="G11" s="128"/>
      <c r="H11" s="128"/>
    </row>
    <row r="12" spans="1:8" ht="15">
      <c r="A12" s="13"/>
      <c r="B12" s="6"/>
      <c r="C12" s="128"/>
      <c r="D12" s="128"/>
      <c r="E12" s="128"/>
      <c r="F12" s="128"/>
      <c r="G12" s="128"/>
      <c r="H12" s="128"/>
    </row>
    <row r="13" spans="1:8" ht="15">
      <c r="A13" s="13"/>
      <c r="B13" s="6"/>
      <c r="C13" s="128"/>
      <c r="D13" s="128"/>
      <c r="E13" s="128"/>
      <c r="F13" s="128"/>
      <c r="G13" s="128"/>
      <c r="H13" s="128"/>
    </row>
    <row r="14" spans="1:8" ht="15">
      <c r="A14" s="13" t="s">
        <v>410</v>
      </c>
      <c r="B14" s="6" t="s">
        <v>169</v>
      </c>
      <c r="C14" s="129">
        <f>C15+C16</f>
        <v>165354</v>
      </c>
      <c r="D14" s="129"/>
      <c r="E14" s="129"/>
      <c r="F14" s="129"/>
      <c r="G14" s="129"/>
      <c r="H14" s="129">
        <f>SUM(C14:G14)</f>
        <v>165354</v>
      </c>
    </row>
    <row r="15" spans="1:8" ht="15">
      <c r="A15" s="13" t="s">
        <v>707</v>
      </c>
      <c r="B15" s="6"/>
      <c r="C15" s="128">
        <v>157480</v>
      </c>
      <c r="D15" s="128"/>
      <c r="E15" s="128"/>
      <c r="F15" s="128"/>
      <c r="G15" s="128"/>
      <c r="H15" s="128">
        <v>157480</v>
      </c>
    </row>
    <row r="16" spans="1:8" ht="15">
      <c r="A16" s="13" t="s">
        <v>708</v>
      </c>
      <c r="B16" s="6"/>
      <c r="C16" s="128">
        <v>7874</v>
      </c>
      <c r="D16" s="128"/>
      <c r="E16" s="128"/>
      <c r="F16" s="128"/>
      <c r="G16" s="128"/>
      <c r="H16" s="128">
        <v>7874</v>
      </c>
    </row>
    <row r="17" spans="1:8" ht="15">
      <c r="A17" s="13"/>
      <c r="B17" s="6"/>
      <c r="C17" s="128"/>
      <c r="D17" s="128"/>
      <c r="E17" s="128"/>
      <c r="F17" s="128"/>
      <c r="G17" s="128"/>
      <c r="H17" s="128"/>
    </row>
    <row r="18" spans="1:8" ht="15">
      <c r="A18" s="13"/>
      <c r="B18" s="6"/>
      <c r="C18" s="128"/>
      <c r="D18" s="128"/>
      <c r="E18" s="128"/>
      <c r="F18" s="128"/>
      <c r="G18" s="128"/>
      <c r="H18" s="128"/>
    </row>
    <row r="19" spans="1:8" ht="15">
      <c r="A19" s="5" t="s">
        <v>170</v>
      </c>
      <c r="B19" s="6" t="s">
        <v>171</v>
      </c>
      <c r="C19" s="128"/>
      <c r="D19" s="128"/>
      <c r="E19" s="128"/>
      <c r="F19" s="128"/>
      <c r="G19" s="128"/>
      <c r="H19" s="128">
        <f>SUM(C19:G19)</f>
        <v>0</v>
      </c>
    </row>
    <row r="20" spans="1:8" ht="15">
      <c r="A20" s="5"/>
      <c r="B20" s="6"/>
      <c r="C20" s="128"/>
      <c r="D20" s="128"/>
      <c r="E20" s="128"/>
      <c r="F20" s="128"/>
      <c r="G20" s="128"/>
      <c r="H20" s="128"/>
    </row>
    <row r="21" spans="1:8" ht="15">
      <c r="A21" s="5"/>
      <c r="B21" s="6"/>
      <c r="C21" s="128"/>
      <c r="D21" s="128"/>
      <c r="E21" s="128"/>
      <c r="F21" s="128"/>
      <c r="G21" s="128"/>
      <c r="H21" s="128"/>
    </row>
    <row r="22" spans="1:8" ht="15">
      <c r="A22" s="13" t="s">
        <v>172</v>
      </c>
      <c r="B22" s="6" t="s">
        <v>173</v>
      </c>
      <c r="C22" s="128">
        <v>336762</v>
      </c>
      <c r="D22" s="128"/>
      <c r="E22" s="128"/>
      <c r="F22" s="128"/>
      <c r="G22" s="128"/>
      <c r="H22" s="128">
        <f>SUM(C22:G22)</f>
        <v>336762</v>
      </c>
    </row>
    <row r="23" spans="1:8" ht="15">
      <c r="A23" s="13" t="s">
        <v>692</v>
      </c>
      <c r="B23" s="6"/>
      <c r="C23" s="128"/>
      <c r="D23" s="128"/>
      <c r="E23" s="128"/>
      <c r="F23" s="128"/>
      <c r="G23" s="128"/>
      <c r="H23" s="128"/>
    </row>
    <row r="24" spans="1:8" ht="15">
      <c r="A24" s="13"/>
      <c r="B24" s="6"/>
      <c r="C24" s="128"/>
      <c r="D24" s="128"/>
      <c r="E24" s="128"/>
      <c r="F24" s="128"/>
      <c r="G24" s="128"/>
      <c r="H24" s="128"/>
    </row>
    <row r="25" spans="1:8" ht="15">
      <c r="A25" s="13" t="s">
        <v>174</v>
      </c>
      <c r="B25" s="6" t="s">
        <v>175</v>
      </c>
      <c r="C25" s="128"/>
      <c r="D25" s="128"/>
      <c r="E25" s="128"/>
      <c r="F25" s="128"/>
      <c r="G25" s="128"/>
      <c r="H25" s="128"/>
    </row>
    <row r="26" spans="1:8" ht="15">
      <c r="A26" s="13"/>
      <c r="B26" s="6"/>
      <c r="C26" s="128"/>
      <c r="D26" s="128"/>
      <c r="E26" s="128"/>
      <c r="F26" s="128"/>
      <c r="G26" s="128"/>
      <c r="H26" s="128"/>
    </row>
    <row r="27" spans="1:8" ht="15">
      <c r="A27" s="13"/>
      <c r="B27" s="6"/>
      <c r="C27" s="128"/>
      <c r="D27" s="128"/>
      <c r="E27" s="128"/>
      <c r="F27" s="128"/>
      <c r="G27" s="128"/>
      <c r="H27" s="128"/>
    </row>
    <row r="28" spans="1:8" ht="15">
      <c r="A28" s="5" t="s">
        <v>176</v>
      </c>
      <c r="B28" s="6" t="s">
        <v>177</v>
      </c>
      <c r="C28" s="128"/>
      <c r="D28" s="128"/>
      <c r="E28" s="128"/>
      <c r="F28" s="128"/>
      <c r="G28" s="128"/>
      <c r="H28" s="128"/>
    </row>
    <row r="29" spans="1:8" ht="15">
      <c r="A29" s="5" t="s">
        <v>178</v>
      </c>
      <c r="B29" s="6" t="s">
        <v>179</v>
      </c>
      <c r="C29" s="128">
        <v>135230</v>
      </c>
      <c r="D29" s="128"/>
      <c r="E29" s="128"/>
      <c r="F29" s="128"/>
      <c r="G29" s="128"/>
      <c r="H29" s="128">
        <f>SUM(C29:G29)</f>
        <v>135230</v>
      </c>
    </row>
    <row r="30" spans="1:8" ht="15.75">
      <c r="A30" s="20" t="s">
        <v>411</v>
      </c>
      <c r="B30" s="9" t="s">
        <v>180</v>
      </c>
      <c r="C30" s="129">
        <f>C14+C22+C29</f>
        <v>637346</v>
      </c>
      <c r="D30" s="129">
        <f>D9+D14+D19+D22+D25+D28+D29</f>
        <v>0</v>
      </c>
      <c r="E30" s="129">
        <f>E9+E14+E19+E22+E25+E28+E29</f>
        <v>0</v>
      </c>
      <c r="F30" s="129">
        <f>F9+F14+F19+F22+F25+F28+F29</f>
        <v>0</v>
      </c>
      <c r="G30" s="129">
        <f>G9+G14+G19+G22+G25+G28+G29</f>
        <v>0</v>
      </c>
      <c r="H30" s="129">
        <f>SUM(C30:G30)</f>
        <v>637346</v>
      </c>
    </row>
    <row r="31" spans="1:8" ht="15.75">
      <c r="A31" s="24"/>
      <c r="B31" s="8"/>
      <c r="C31" s="128"/>
      <c r="D31" s="128"/>
      <c r="E31" s="128"/>
      <c r="F31" s="128"/>
      <c r="G31" s="128"/>
      <c r="H31" s="128"/>
    </row>
    <row r="32" spans="1:8" ht="15.75">
      <c r="A32" s="24"/>
      <c r="B32" s="8"/>
      <c r="C32" s="128"/>
      <c r="D32" s="128"/>
      <c r="E32" s="128"/>
      <c r="F32" s="128"/>
      <c r="G32" s="128"/>
      <c r="H32" s="128"/>
    </row>
    <row r="33" spans="1:8" ht="15.75">
      <c r="A33" s="24"/>
      <c r="B33" s="8"/>
      <c r="C33" s="128"/>
      <c r="D33" s="128"/>
      <c r="E33" s="128"/>
      <c r="F33" s="128"/>
      <c r="G33" s="128"/>
      <c r="H33" s="128"/>
    </row>
    <row r="34" spans="1:8" ht="15.75">
      <c r="A34" s="24"/>
      <c r="B34" s="8"/>
      <c r="C34" s="128"/>
      <c r="D34" s="128"/>
      <c r="E34" s="128"/>
      <c r="F34" s="128"/>
      <c r="G34" s="128"/>
      <c r="H34" s="128"/>
    </row>
    <row r="35" spans="1:8" ht="15">
      <c r="A35" s="13" t="s">
        <v>181</v>
      </c>
      <c r="B35" s="6" t="s">
        <v>182</v>
      </c>
      <c r="C35" s="128">
        <v>7874</v>
      </c>
      <c r="D35" s="128"/>
      <c r="E35" s="128"/>
      <c r="F35" s="128"/>
      <c r="G35" s="128"/>
      <c r="H35" s="128">
        <f>SUM(C35:G35)</f>
        <v>7874</v>
      </c>
    </row>
    <row r="36" spans="1:8" ht="15">
      <c r="A36" s="13"/>
      <c r="B36" s="6"/>
      <c r="C36" s="128"/>
      <c r="D36" s="128"/>
      <c r="E36" s="128"/>
      <c r="F36" s="128"/>
      <c r="G36" s="128"/>
      <c r="H36" s="128"/>
    </row>
    <row r="37" spans="1:8" ht="15">
      <c r="A37" s="13"/>
      <c r="B37" s="6"/>
      <c r="C37" s="128"/>
      <c r="D37" s="128"/>
      <c r="E37" s="128"/>
      <c r="F37" s="128"/>
      <c r="G37" s="128"/>
      <c r="H37" s="128"/>
    </row>
    <row r="38" spans="1:8" ht="15">
      <c r="A38" s="13"/>
      <c r="B38" s="6"/>
      <c r="C38" s="128"/>
      <c r="D38" s="128"/>
      <c r="E38" s="128"/>
      <c r="F38" s="128"/>
      <c r="G38" s="128"/>
      <c r="H38" s="128"/>
    </row>
    <row r="39" spans="1:8" ht="15">
      <c r="A39" s="13"/>
      <c r="B39" s="6"/>
      <c r="C39" s="128"/>
      <c r="D39" s="128"/>
      <c r="E39" s="128"/>
      <c r="F39" s="128"/>
      <c r="G39" s="128"/>
      <c r="H39" s="128"/>
    </row>
    <row r="40" spans="1:8" ht="15">
      <c r="A40" s="13" t="s">
        <v>183</v>
      </c>
      <c r="B40" s="6" t="s">
        <v>184</v>
      </c>
      <c r="C40" s="128"/>
      <c r="D40" s="128"/>
      <c r="E40" s="128"/>
      <c r="F40" s="128"/>
      <c r="G40" s="128"/>
      <c r="H40" s="128">
        <f>SUM(C40:G40)</f>
        <v>0</v>
      </c>
    </row>
    <row r="41" spans="1:8" ht="15">
      <c r="A41" s="13"/>
      <c r="B41" s="6"/>
      <c r="C41" s="128"/>
      <c r="D41" s="128"/>
      <c r="E41" s="128"/>
      <c r="F41" s="128"/>
      <c r="G41" s="128"/>
      <c r="H41" s="128"/>
    </row>
    <row r="42" spans="1:8" ht="15">
      <c r="A42" s="13"/>
      <c r="B42" s="6"/>
      <c r="C42" s="128"/>
      <c r="D42" s="128"/>
      <c r="E42" s="128"/>
      <c r="F42" s="128"/>
      <c r="G42" s="128"/>
      <c r="H42" s="128"/>
    </row>
    <row r="43" spans="1:8" ht="15">
      <c r="A43" s="13"/>
      <c r="B43" s="6"/>
      <c r="C43" s="128"/>
      <c r="D43" s="128"/>
      <c r="E43" s="128"/>
      <c r="F43" s="128"/>
      <c r="G43" s="128"/>
      <c r="H43" s="128"/>
    </row>
    <row r="44" spans="1:8" ht="15">
      <c r="A44" s="13"/>
      <c r="B44" s="6"/>
      <c r="C44" s="128"/>
      <c r="D44" s="128"/>
      <c r="E44" s="128"/>
      <c r="F44" s="128"/>
      <c r="G44" s="128"/>
      <c r="H44" s="128"/>
    </row>
    <row r="45" spans="1:8" ht="15">
      <c r="A45" s="13" t="s">
        <v>185</v>
      </c>
      <c r="B45" s="6" t="s">
        <v>186</v>
      </c>
      <c r="C45" s="128"/>
      <c r="D45" s="128"/>
      <c r="E45" s="128"/>
      <c r="F45" s="128"/>
      <c r="G45" s="128"/>
      <c r="H45" s="128">
        <f>SUM(C45:G45)</f>
        <v>0</v>
      </c>
    </row>
    <row r="46" spans="1:8" ht="15">
      <c r="A46" s="13" t="s">
        <v>187</v>
      </c>
      <c r="B46" s="6" t="s">
        <v>188</v>
      </c>
      <c r="C46" s="128">
        <v>2126</v>
      </c>
      <c r="D46" s="128"/>
      <c r="E46" s="128"/>
      <c r="F46" s="128"/>
      <c r="G46" s="128"/>
      <c r="H46" s="128">
        <f>SUM(C46:G46)</f>
        <v>2126</v>
      </c>
    </row>
    <row r="47" spans="1:8" ht="15.75">
      <c r="A47" s="20" t="s">
        <v>412</v>
      </c>
      <c r="B47" s="9" t="s">
        <v>189</v>
      </c>
      <c r="C47" s="129">
        <f>C35+C40+C45+C46</f>
        <v>10000</v>
      </c>
      <c r="D47" s="129">
        <f>D35+D40+D45+D46</f>
        <v>0</v>
      </c>
      <c r="E47" s="129">
        <f>E35+E40+E45+E46</f>
        <v>0</v>
      </c>
      <c r="F47" s="129">
        <f>F35+F40+F45+F46</f>
        <v>0</v>
      </c>
      <c r="G47" s="129">
        <f>G35+G40+G45+G46</f>
        <v>0</v>
      </c>
      <c r="H47" s="129">
        <f>SUM(C47:G47)</f>
        <v>10000</v>
      </c>
    </row>
    <row r="50" spans="1:7" ht="15">
      <c r="A50" s="46" t="s">
        <v>637</v>
      </c>
      <c r="B50" s="46" t="s">
        <v>638</v>
      </c>
      <c r="C50" s="46" t="s">
        <v>639</v>
      </c>
      <c r="D50" s="46" t="s">
        <v>640</v>
      </c>
      <c r="E50" s="4"/>
      <c r="F50" s="4"/>
      <c r="G50" s="4"/>
    </row>
    <row r="51" spans="1:7" ht="15">
      <c r="A51" s="45"/>
      <c r="B51" s="45"/>
      <c r="C51" s="45"/>
      <c r="D51" s="45"/>
      <c r="E51" s="4"/>
      <c r="F51" s="4"/>
      <c r="G51" s="4"/>
    </row>
    <row r="52" spans="1:7" ht="15">
      <c r="A52" s="45"/>
      <c r="B52" s="45"/>
      <c r="C52" s="45"/>
      <c r="D52" s="45"/>
      <c r="E52" s="4"/>
      <c r="F52" s="4"/>
      <c r="G52" s="4"/>
    </row>
    <row r="53" spans="1:7" ht="15">
      <c r="A53" s="45"/>
      <c r="B53" s="45"/>
      <c r="C53" s="45"/>
      <c r="D53" s="45"/>
      <c r="E53" s="4"/>
      <c r="F53" s="4"/>
      <c r="G53" s="4"/>
    </row>
    <row r="54" spans="1:7" ht="15">
      <c r="A54" s="45"/>
      <c r="B54" s="45"/>
      <c r="C54" s="45"/>
      <c r="D54" s="45"/>
      <c r="E54" s="4"/>
      <c r="F54" s="4"/>
      <c r="G54" s="4"/>
    </row>
    <row r="55" spans="1:7" ht="15">
      <c r="A55" s="13" t="s">
        <v>167</v>
      </c>
      <c r="B55" s="6" t="s">
        <v>168</v>
      </c>
      <c r="C55" s="45"/>
      <c r="D55" s="45"/>
      <c r="E55" s="4"/>
      <c r="F55" s="4"/>
      <c r="G55" s="4"/>
    </row>
    <row r="56" spans="1:7" ht="15">
      <c r="A56" s="13"/>
      <c r="B56" s="6"/>
      <c r="C56" s="45"/>
      <c r="D56" s="45"/>
      <c r="E56" s="4"/>
      <c r="F56" s="4"/>
      <c r="G56" s="4"/>
    </row>
    <row r="57" spans="1:7" ht="15">
      <c r="A57" s="13"/>
      <c r="B57" s="6"/>
      <c r="C57" s="45"/>
      <c r="D57" s="45"/>
      <c r="E57" s="4"/>
      <c r="F57" s="4"/>
      <c r="G57" s="4"/>
    </row>
    <row r="58" spans="1:7" ht="15">
      <c r="A58" s="13"/>
      <c r="B58" s="6"/>
      <c r="C58" s="45"/>
      <c r="D58" s="45"/>
      <c r="E58" s="4"/>
      <c r="F58" s="4"/>
      <c r="G58" s="4"/>
    </row>
    <row r="59" spans="1:7" ht="15">
      <c r="A59" s="13"/>
      <c r="B59" s="6"/>
      <c r="C59" s="45"/>
      <c r="D59" s="45"/>
      <c r="E59" s="4"/>
      <c r="F59" s="4"/>
      <c r="G59" s="4"/>
    </row>
    <row r="60" spans="1:7" ht="15">
      <c r="A60" s="13" t="s">
        <v>410</v>
      </c>
      <c r="B60" s="6" t="s">
        <v>169</v>
      </c>
      <c r="C60" s="45">
        <v>44646</v>
      </c>
      <c r="D60" s="45">
        <v>210000</v>
      </c>
      <c r="E60" s="4"/>
      <c r="F60" s="4"/>
      <c r="G60" s="4"/>
    </row>
    <row r="61" spans="1:7" ht="15">
      <c r="A61" s="13"/>
      <c r="B61" s="6"/>
      <c r="C61" s="45"/>
      <c r="D61" s="45"/>
      <c r="E61" s="4"/>
      <c r="F61" s="4"/>
      <c r="G61" s="4"/>
    </row>
    <row r="62" spans="1:7" ht="15">
      <c r="A62" s="13"/>
      <c r="B62" s="6"/>
      <c r="C62" s="45"/>
      <c r="D62" s="45"/>
      <c r="E62" s="4"/>
      <c r="F62" s="4"/>
      <c r="G62" s="4"/>
    </row>
    <row r="63" spans="1:7" ht="15">
      <c r="A63" s="13"/>
      <c r="B63" s="6"/>
      <c r="C63" s="45"/>
      <c r="D63" s="45"/>
      <c r="E63" s="4"/>
      <c r="F63" s="4"/>
      <c r="G63" s="4"/>
    </row>
    <row r="64" spans="1:7" ht="15">
      <c r="A64" s="13"/>
      <c r="B64" s="6"/>
      <c r="C64" s="45"/>
      <c r="D64" s="45"/>
      <c r="E64" s="4"/>
      <c r="F64" s="4"/>
      <c r="G64" s="4"/>
    </row>
    <row r="65" spans="1:7" ht="15">
      <c r="A65" s="5" t="s">
        <v>170</v>
      </c>
      <c r="B65" s="6" t="s">
        <v>171</v>
      </c>
      <c r="C65" s="45"/>
      <c r="D65" s="45"/>
      <c r="E65" s="4"/>
      <c r="F65" s="4"/>
      <c r="G65" s="4"/>
    </row>
    <row r="66" spans="1:7" ht="15">
      <c r="A66" s="5"/>
      <c r="B66" s="6"/>
      <c r="C66" s="45"/>
      <c r="D66" s="45"/>
      <c r="E66" s="4"/>
      <c r="F66" s="4"/>
      <c r="G66" s="4"/>
    </row>
    <row r="67" spans="1:7" ht="15">
      <c r="A67" s="5"/>
      <c r="B67" s="6"/>
      <c r="C67" s="45"/>
      <c r="D67" s="45"/>
      <c r="E67" s="4"/>
      <c r="F67" s="4"/>
      <c r="G67" s="4"/>
    </row>
    <row r="68" spans="1:7" ht="15">
      <c r="A68" s="13" t="s">
        <v>172</v>
      </c>
      <c r="B68" s="6" t="s">
        <v>173</v>
      </c>
      <c r="C68" s="45">
        <v>90584</v>
      </c>
      <c r="D68" s="45">
        <v>427346</v>
      </c>
      <c r="E68" s="4"/>
      <c r="F68" s="4"/>
      <c r="G68" s="4"/>
    </row>
    <row r="69" spans="1:7" ht="15.75">
      <c r="A69" s="20" t="s">
        <v>411</v>
      </c>
      <c r="B69" s="9" t="s">
        <v>180</v>
      </c>
      <c r="C69" s="120">
        <f>C55+C60+C65+C68</f>
        <v>135230</v>
      </c>
      <c r="D69" s="120">
        <f>D55+D60+D65+D68</f>
        <v>637346</v>
      </c>
      <c r="E69" s="4"/>
      <c r="F69" s="4"/>
      <c r="G69" s="4"/>
    </row>
    <row r="70" spans="1:7" ht="15.75">
      <c r="A70" s="24"/>
      <c r="B70" s="8"/>
      <c r="C70" s="45"/>
      <c r="D70" s="45"/>
      <c r="E70" s="4"/>
      <c r="F70" s="4"/>
      <c r="G70" s="4"/>
    </row>
    <row r="71" spans="1:7" ht="15.75">
      <c r="A71" s="24"/>
      <c r="B71" s="8"/>
      <c r="C71" s="45"/>
      <c r="D71" s="45"/>
      <c r="E71" s="4"/>
      <c r="F71" s="4"/>
      <c r="G71" s="4"/>
    </row>
    <row r="72" spans="1:7" ht="15.75">
      <c r="A72" s="24"/>
      <c r="B72" s="8"/>
      <c r="C72" s="45"/>
      <c r="D72" s="45"/>
      <c r="E72" s="4"/>
      <c r="F72" s="4"/>
      <c r="G72" s="4"/>
    </row>
    <row r="73" spans="1:7" ht="15.75">
      <c r="A73" s="24"/>
      <c r="B73" s="8"/>
      <c r="C73" s="45"/>
      <c r="D73" s="45"/>
      <c r="E73" s="4"/>
      <c r="F73" s="4"/>
      <c r="G73" s="4"/>
    </row>
    <row r="74" spans="1:7" ht="15">
      <c r="A74" s="13" t="s">
        <v>181</v>
      </c>
      <c r="B74" s="6" t="s">
        <v>182</v>
      </c>
      <c r="C74" s="45">
        <v>2126</v>
      </c>
      <c r="D74" s="45">
        <v>10000</v>
      </c>
      <c r="E74" s="4"/>
      <c r="F74" s="4"/>
      <c r="G74" s="4"/>
    </row>
    <row r="75" spans="1:7" ht="15">
      <c r="A75" s="13"/>
      <c r="B75" s="6"/>
      <c r="C75" s="45"/>
      <c r="D75" s="45"/>
      <c r="E75" s="4"/>
      <c r="F75" s="4"/>
      <c r="G75" s="4"/>
    </row>
    <row r="76" spans="1:7" ht="15">
      <c r="A76" s="13"/>
      <c r="B76" s="6"/>
      <c r="C76" s="45"/>
      <c r="D76" s="45"/>
      <c r="E76" s="4"/>
      <c r="F76" s="4"/>
      <c r="G76" s="4"/>
    </row>
    <row r="77" spans="1:7" ht="15">
      <c r="A77" s="13"/>
      <c r="B77" s="6"/>
      <c r="C77" s="45"/>
      <c r="D77" s="45"/>
      <c r="E77" s="4"/>
      <c r="F77" s="4"/>
      <c r="G77" s="4"/>
    </row>
    <row r="78" spans="1:7" ht="15">
      <c r="A78" s="13"/>
      <c r="B78" s="6"/>
      <c r="C78" s="45"/>
      <c r="D78" s="45"/>
      <c r="E78" s="4"/>
      <c r="F78" s="4"/>
      <c r="G78" s="4"/>
    </row>
    <row r="79" spans="1:7" ht="15">
      <c r="A79" s="13" t="s">
        <v>183</v>
      </c>
      <c r="B79" s="6" t="s">
        <v>184</v>
      </c>
      <c r="C79" s="45"/>
      <c r="D79" s="45"/>
      <c r="E79" s="4"/>
      <c r="F79" s="4"/>
      <c r="G79" s="4"/>
    </row>
    <row r="80" spans="1:7" ht="15">
      <c r="A80" s="13"/>
      <c r="B80" s="6"/>
      <c r="C80" s="45"/>
      <c r="D80" s="45"/>
      <c r="E80" s="4"/>
      <c r="F80" s="4"/>
      <c r="G80" s="4"/>
    </row>
    <row r="81" spans="1:7" ht="15">
      <c r="A81" s="13"/>
      <c r="B81" s="6"/>
      <c r="C81" s="45"/>
      <c r="D81" s="45"/>
      <c r="E81" s="4"/>
      <c r="F81" s="4"/>
      <c r="G81" s="4"/>
    </row>
    <row r="82" spans="1:7" ht="15">
      <c r="A82" s="13"/>
      <c r="B82" s="6"/>
      <c r="C82" s="45"/>
      <c r="D82" s="45"/>
      <c r="E82" s="4"/>
      <c r="F82" s="4"/>
      <c r="G82" s="4"/>
    </row>
    <row r="83" spans="1:7" ht="15">
      <c r="A83" s="13"/>
      <c r="B83" s="6"/>
      <c r="C83" s="45"/>
      <c r="D83" s="45"/>
      <c r="E83" s="4"/>
      <c r="F83" s="4"/>
      <c r="G83" s="4"/>
    </row>
    <row r="84" spans="1:7" ht="15">
      <c r="A84" s="13" t="s">
        <v>185</v>
      </c>
      <c r="B84" s="6" t="s">
        <v>186</v>
      </c>
      <c r="C84" s="45"/>
      <c r="D84" s="45"/>
      <c r="E84" s="4"/>
      <c r="F84" s="4"/>
      <c r="G84" s="4"/>
    </row>
    <row r="85" spans="1:7" ht="15.75">
      <c r="A85" s="20" t="s">
        <v>412</v>
      </c>
      <c r="B85" s="9" t="s">
        <v>189</v>
      </c>
      <c r="C85" s="120">
        <f>C74+C79+C84</f>
        <v>2126</v>
      </c>
      <c r="D85" s="120">
        <f>D74+D79+D84</f>
        <v>10000</v>
      </c>
      <c r="E85" s="4"/>
      <c r="F85" s="4"/>
      <c r="G85" s="4"/>
    </row>
    <row r="86" spans="1:7" ht="15">
      <c r="A86" s="4"/>
      <c r="B86" s="4"/>
      <c r="C86" s="4"/>
      <c r="D86" s="4"/>
      <c r="E86" s="4"/>
      <c r="F86" s="4"/>
      <c r="G86" s="4"/>
    </row>
    <row r="87" spans="1:7" ht="15">
      <c r="A87" s="4"/>
      <c r="B87" s="4"/>
      <c r="C87" s="4"/>
      <c r="D87" s="4"/>
      <c r="E87" s="4"/>
      <c r="F87" s="4"/>
      <c r="G87" s="4"/>
    </row>
    <row r="88" spans="1:7" ht="15">
      <c r="A88" s="4"/>
      <c r="B88" s="4"/>
      <c r="C88" s="4"/>
      <c r="D88" s="4"/>
      <c r="E88" s="4"/>
      <c r="F88" s="4"/>
      <c r="G88" s="4"/>
    </row>
    <row r="89" spans="1:7" ht="15">
      <c r="A89" s="4"/>
      <c r="B89" s="4"/>
      <c r="C89" s="4"/>
      <c r="D89" s="4"/>
      <c r="E89" s="4"/>
      <c r="F89" s="4"/>
      <c r="G89" s="4"/>
    </row>
    <row r="90" spans="1:7" ht="15">
      <c r="A90" s="4"/>
      <c r="B90" s="4"/>
      <c r="C90" s="4"/>
      <c r="D90" s="4"/>
      <c r="E90" s="4"/>
      <c r="F90" s="4"/>
      <c r="G90" s="4"/>
    </row>
    <row r="91" spans="1:7" ht="15">
      <c r="A91" s="4"/>
      <c r="B91" s="4"/>
      <c r="C91" s="4"/>
      <c r="D91" s="4"/>
      <c r="E91" s="4"/>
      <c r="F91" s="4"/>
      <c r="G91" s="4"/>
    </row>
  </sheetData>
  <sheetProtection/>
  <mergeCells count="2">
    <mergeCell ref="A1:H1"/>
    <mergeCell ref="A2:H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6" r:id="rId1"/>
  <headerFooter>
    <oddHeader>&amp;R&amp;"-,Félkövér"4. számú melléklet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"/>
  <sheetViews>
    <sheetView zoomScalePageLayoutView="0" workbookViewId="0" topLeftCell="A13">
      <selection activeCell="A26" sqref="A26"/>
    </sheetView>
  </sheetViews>
  <sheetFormatPr defaultColWidth="9.140625" defaultRowHeight="15"/>
  <cols>
    <col min="1" max="1" width="100.00390625" style="0" customWidth="1"/>
    <col min="3" max="3" width="17.00390625" style="0" customWidth="1"/>
  </cols>
  <sheetData>
    <row r="1" spans="1:3" ht="28.5" customHeight="1">
      <c r="A1" s="191" t="s">
        <v>709</v>
      </c>
      <c r="B1" s="195"/>
      <c r="C1" s="195"/>
    </row>
    <row r="2" spans="1:3" ht="26.25" customHeight="1">
      <c r="A2" s="194" t="s">
        <v>25</v>
      </c>
      <c r="B2" s="194"/>
      <c r="C2" s="194"/>
    </row>
    <row r="3" spans="1:3" ht="18.75" customHeight="1">
      <c r="A3" s="97"/>
      <c r="B3" s="101"/>
      <c r="C3" s="101"/>
    </row>
    <row r="4" ht="23.25" customHeight="1">
      <c r="A4" s="4" t="s">
        <v>653</v>
      </c>
    </row>
    <row r="5" spans="1:3" ht="25.5">
      <c r="A5" s="46" t="s">
        <v>637</v>
      </c>
      <c r="B5" s="3" t="s">
        <v>65</v>
      </c>
      <c r="C5" s="96" t="s">
        <v>11</v>
      </c>
    </row>
    <row r="6" spans="1:3" ht="15">
      <c r="A6" s="12" t="s">
        <v>375</v>
      </c>
      <c r="B6" s="6" t="s">
        <v>144</v>
      </c>
      <c r="C6" s="128"/>
    </row>
    <row r="7" spans="1:3" ht="15">
      <c r="A7" s="12" t="s">
        <v>376</v>
      </c>
      <c r="B7" s="6" t="s">
        <v>144</v>
      </c>
      <c r="C7" s="128"/>
    </row>
    <row r="8" spans="1:3" ht="15">
      <c r="A8" s="12" t="s">
        <v>377</v>
      </c>
      <c r="B8" s="6" t="s">
        <v>144</v>
      </c>
      <c r="C8" s="128"/>
    </row>
    <row r="9" spans="1:3" ht="15">
      <c r="A9" s="12" t="s">
        <v>378</v>
      </c>
      <c r="B9" s="6" t="s">
        <v>144</v>
      </c>
      <c r="C9" s="128"/>
    </row>
    <row r="10" spans="1:3" ht="15">
      <c r="A10" s="13" t="s">
        <v>379</v>
      </c>
      <c r="B10" s="6" t="s">
        <v>144</v>
      </c>
      <c r="C10" s="128">
        <v>50</v>
      </c>
    </row>
    <row r="11" spans="1:3" ht="15">
      <c r="A11" s="13" t="s">
        <v>380</v>
      </c>
      <c r="B11" s="6" t="s">
        <v>144</v>
      </c>
      <c r="C11" s="128">
        <v>400</v>
      </c>
    </row>
    <row r="12" spans="1:3" ht="15">
      <c r="A12" s="15" t="s">
        <v>19</v>
      </c>
      <c r="B12" s="14" t="s">
        <v>144</v>
      </c>
      <c r="C12" s="129">
        <f>SUM(C6:C11)</f>
        <v>450</v>
      </c>
    </row>
    <row r="13" spans="1:3" ht="15">
      <c r="A13" s="12" t="s">
        <v>381</v>
      </c>
      <c r="B13" s="6" t="s">
        <v>145</v>
      </c>
      <c r="C13" s="128"/>
    </row>
    <row r="14" spans="1:3" ht="15">
      <c r="A14" s="16" t="s">
        <v>18</v>
      </c>
      <c r="B14" s="14" t="s">
        <v>145</v>
      </c>
      <c r="C14" s="129">
        <f>C13</f>
        <v>0</v>
      </c>
    </row>
    <row r="15" spans="1:3" ht="15">
      <c r="A15" s="12" t="s">
        <v>382</v>
      </c>
      <c r="B15" s="6" t="s">
        <v>146</v>
      </c>
      <c r="C15" s="128"/>
    </row>
    <row r="16" spans="1:3" ht="15">
      <c r="A16" s="12" t="s">
        <v>383</v>
      </c>
      <c r="B16" s="6" t="s">
        <v>146</v>
      </c>
      <c r="C16" s="128"/>
    </row>
    <row r="17" spans="1:3" ht="15">
      <c r="A17" s="13" t="s">
        <v>384</v>
      </c>
      <c r="B17" s="6" t="s">
        <v>146</v>
      </c>
      <c r="C17" s="128">
        <v>250</v>
      </c>
    </row>
    <row r="18" spans="1:3" ht="15">
      <c r="A18" s="13" t="s">
        <v>385</v>
      </c>
      <c r="B18" s="6" t="s">
        <v>146</v>
      </c>
      <c r="C18" s="128"/>
    </row>
    <row r="19" spans="1:3" ht="15">
      <c r="A19" s="13" t="s">
        <v>386</v>
      </c>
      <c r="B19" s="6" t="s">
        <v>146</v>
      </c>
      <c r="C19" s="128"/>
    </row>
    <row r="20" spans="1:3" ht="30">
      <c r="A20" s="17" t="s">
        <v>387</v>
      </c>
      <c r="B20" s="6" t="s">
        <v>146</v>
      </c>
      <c r="C20" s="128"/>
    </row>
    <row r="21" spans="1:3" ht="15">
      <c r="A21" s="11" t="s">
        <v>17</v>
      </c>
      <c r="B21" s="14" t="s">
        <v>146</v>
      </c>
      <c r="C21" s="129">
        <f>SUM(C15:C20)</f>
        <v>250</v>
      </c>
    </row>
    <row r="22" spans="1:3" ht="15">
      <c r="A22" s="12" t="s">
        <v>388</v>
      </c>
      <c r="B22" s="6" t="s">
        <v>147</v>
      </c>
      <c r="C22" s="128"/>
    </row>
    <row r="23" spans="1:3" ht="15">
      <c r="A23" s="12" t="s">
        <v>389</v>
      </c>
      <c r="B23" s="6" t="s">
        <v>147</v>
      </c>
      <c r="C23" s="128">
        <v>500</v>
      </c>
    </row>
    <row r="24" spans="1:3" ht="15">
      <c r="A24" s="11" t="s">
        <v>16</v>
      </c>
      <c r="B24" s="8" t="s">
        <v>147</v>
      </c>
      <c r="C24" s="129">
        <f>C22+C23</f>
        <v>500</v>
      </c>
    </row>
    <row r="25" spans="1:3" ht="15">
      <c r="A25" s="12" t="s">
        <v>390</v>
      </c>
      <c r="B25" s="6" t="s">
        <v>148</v>
      </c>
      <c r="C25" s="128"/>
    </row>
    <row r="26" spans="1:3" ht="15">
      <c r="A26" s="12" t="s">
        <v>391</v>
      </c>
      <c r="B26" s="6" t="s">
        <v>148</v>
      </c>
      <c r="C26" s="128"/>
    </row>
    <row r="27" spans="1:3" ht="15">
      <c r="A27" s="13" t="s">
        <v>392</v>
      </c>
      <c r="B27" s="6" t="s">
        <v>148</v>
      </c>
      <c r="C27" s="128"/>
    </row>
    <row r="28" spans="1:3" ht="15">
      <c r="A28" s="13" t="s">
        <v>393</v>
      </c>
      <c r="B28" s="6" t="s">
        <v>148</v>
      </c>
      <c r="C28" s="128"/>
    </row>
    <row r="29" spans="1:3" ht="15">
      <c r="A29" s="13" t="s">
        <v>394</v>
      </c>
      <c r="B29" s="6" t="s">
        <v>148</v>
      </c>
      <c r="C29" s="128">
        <v>13725</v>
      </c>
    </row>
    <row r="30" spans="1:3" ht="15">
      <c r="A30" s="13" t="s">
        <v>395</v>
      </c>
      <c r="B30" s="6" t="s">
        <v>148</v>
      </c>
      <c r="C30" s="128"/>
    </row>
    <row r="31" spans="1:3" ht="15">
      <c r="A31" s="13" t="s">
        <v>396</v>
      </c>
      <c r="B31" s="6" t="s">
        <v>148</v>
      </c>
      <c r="C31" s="128"/>
    </row>
    <row r="32" spans="1:3" ht="15">
      <c r="A32" s="13" t="s">
        <v>397</v>
      </c>
      <c r="B32" s="6" t="s">
        <v>148</v>
      </c>
      <c r="C32" s="128">
        <v>1000</v>
      </c>
    </row>
    <row r="33" spans="1:3" ht="15">
      <c r="A33" s="13" t="s">
        <v>398</v>
      </c>
      <c r="B33" s="6" t="s">
        <v>148</v>
      </c>
      <c r="C33" s="128">
        <v>100</v>
      </c>
    </row>
    <row r="34" spans="1:3" ht="15">
      <c r="A34" s="13" t="s">
        <v>399</v>
      </c>
      <c r="B34" s="6" t="s">
        <v>148</v>
      </c>
      <c r="C34" s="128"/>
    </row>
    <row r="35" spans="1:3" ht="30">
      <c r="A35" s="13" t="s">
        <v>400</v>
      </c>
      <c r="B35" s="6" t="s">
        <v>148</v>
      </c>
      <c r="C35" s="128">
        <v>1000</v>
      </c>
    </row>
    <row r="36" spans="1:3" ht="30">
      <c r="A36" s="13" t="s">
        <v>401</v>
      </c>
      <c r="B36" s="6" t="s">
        <v>148</v>
      </c>
      <c r="C36" s="128"/>
    </row>
    <row r="37" spans="1:3" ht="15">
      <c r="A37" s="11" t="s">
        <v>402</v>
      </c>
      <c r="B37" s="14" t="s">
        <v>148</v>
      </c>
      <c r="C37" s="129">
        <f>SUM(C25:C36)</f>
        <v>15825</v>
      </c>
    </row>
    <row r="38" spans="1:3" ht="15.75">
      <c r="A38" s="18" t="s">
        <v>403</v>
      </c>
      <c r="B38" s="9" t="s">
        <v>149</v>
      </c>
      <c r="C38" s="129">
        <f>C12+C14+C21+C24+C37</f>
        <v>17025</v>
      </c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70" r:id="rId1"/>
  <headerFooter>
    <oddHeader>&amp;R&amp;"-,Félkövér"5. számú melléklet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zoomScalePageLayoutView="0" workbookViewId="0" topLeftCell="A10">
      <selection activeCell="D21" sqref="D21"/>
    </sheetView>
  </sheetViews>
  <sheetFormatPr defaultColWidth="9.140625" defaultRowHeight="15"/>
  <cols>
    <col min="1" max="1" width="101.28125" style="0" customWidth="1"/>
    <col min="2" max="2" width="14.00390625" style="144" customWidth="1"/>
    <col min="3" max="3" width="12.28125" style="0" bestFit="1" customWidth="1"/>
    <col min="4" max="4" width="14.140625" style="0" customWidth="1"/>
    <col min="5" max="7" width="10.7109375" style="0" bestFit="1" customWidth="1"/>
    <col min="8" max="8" width="12.28125" style="0" bestFit="1" customWidth="1"/>
    <col min="9" max="9" width="13.8515625" style="0" customWidth="1"/>
  </cols>
  <sheetData>
    <row r="1" spans="1:9" ht="30.75" customHeight="1">
      <c r="A1" s="191" t="s">
        <v>709</v>
      </c>
      <c r="B1" s="195"/>
      <c r="C1" s="195"/>
      <c r="D1" s="195"/>
      <c r="E1" s="195"/>
      <c r="F1" s="195"/>
      <c r="G1" s="195"/>
      <c r="H1" s="195"/>
      <c r="I1" s="195"/>
    </row>
    <row r="2" spans="1:9" ht="23.25" customHeight="1">
      <c r="A2" s="194" t="s">
        <v>4</v>
      </c>
      <c r="B2" s="192"/>
      <c r="C2" s="192"/>
      <c r="D2" s="192"/>
      <c r="E2" s="192"/>
      <c r="F2" s="192"/>
      <c r="G2" s="192"/>
      <c r="H2" s="192"/>
      <c r="I2" s="192"/>
    </row>
    <row r="4" ht="15">
      <c r="A4" s="4" t="s">
        <v>653</v>
      </c>
    </row>
    <row r="5" spans="1:9" ht="36.75">
      <c r="A5" s="102" t="s">
        <v>26</v>
      </c>
      <c r="B5" s="145" t="s">
        <v>27</v>
      </c>
      <c r="C5" s="103" t="s">
        <v>28</v>
      </c>
      <c r="D5" s="103" t="s">
        <v>712</v>
      </c>
      <c r="E5" s="103" t="s">
        <v>35</v>
      </c>
      <c r="F5" s="103" t="s">
        <v>36</v>
      </c>
      <c r="G5" s="103" t="s">
        <v>711</v>
      </c>
      <c r="H5" s="103" t="s">
        <v>710</v>
      </c>
      <c r="I5" s="110" t="s">
        <v>29</v>
      </c>
    </row>
    <row r="6" spans="1:9" ht="15.75">
      <c r="A6" s="104"/>
      <c r="B6" s="146"/>
      <c r="C6" s="105"/>
      <c r="D6" s="105"/>
      <c r="E6" s="105"/>
      <c r="F6" s="105"/>
      <c r="G6" s="105"/>
      <c r="H6" s="105"/>
      <c r="I6" s="105"/>
    </row>
    <row r="7" spans="1:9" ht="15.75">
      <c r="A7" s="104"/>
      <c r="B7" s="146"/>
      <c r="C7" s="105"/>
      <c r="D7" s="105"/>
      <c r="E7" s="105"/>
      <c r="F7" s="105"/>
      <c r="G7" s="105"/>
      <c r="H7" s="105"/>
      <c r="I7" s="105"/>
    </row>
    <row r="8" spans="1:9" ht="15.75">
      <c r="A8" s="104"/>
      <c r="B8" s="146"/>
      <c r="C8" s="105"/>
      <c r="D8" s="105"/>
      <c r="E8" s="105"/>
      <c r="F8" s="105"/>
      <c r="G8" s="105"/>
      <c r="H8" s="105"/>
      <c r="I8" s="105"/>
    </row>
    <row r="9" spans="1:9" ht="15.75">
      <c r="A9" s="104"/>
      <c r="B9" s="146"/>
      <c r="C9" s="105"/>
      <c r="D9" s="105"/>
      <c r="E9" s="105"/>
      <c r="F9" s="105"/>
      <c r="G9" s="105"/>
      <c r="H9" s="105"/>
      <c r="I9" s="105"/>
    </row>
    <row r="10" spans="1:9" ht="15">
      <c r="A10" s="106" t="s">
        <v>30</v>
      </c>
      <c r="B10" s="147"/>
      <c r="C10" s="107"/>
      <c r="D10" s="107"/>
      <c r="E10" s="107"/>
      <c r="F10" s="107"/>
      <c r="G10" s="107"/>
      <c r="H10" s="107"/>
      <c r="I10" s="107"/>
    </row>
    <row r="11" spans="1:9" ht="15.75">
      <c r="A11" s="104"/>
      <c r="B11" s="146"/>
      <c r="C11" s="105"/>
      <c r="D11" s="105"/>
      <c r="E11" s="105"/>
      <c r="F11" s="105"/>
      <c r="G11" s="105"/>
      <c r="H11" s="105"/>
      <c r="I11" s="105"/>
    </row>
    <row r="12" spans="1:9" ht="15.75">
      <c r="A12" s="104"/>
      <c r="B12" s="146"/>
      <c r="C12" s="105"/>
      <c r="D12" s="105"/>
      <c r="E12" s="105"/>
      <c r="F12" s="105"/>
      <c r="G12" s="105"/>
      <c r="H12" s="105"/>
      <c r="I12" s="105"/>
    </row>
    <row r="13" spans="1:9" ht="15.75">
      <c r="A13" s="104"/>
      <c r="B13" s="146"/>
      <c r="C13" s="105"/>
      <c r="D13" s="105"/>
      <c r="E13" s="105"/>
      <c r="F13" s="105"/>
      <c r="G13" s="105"/>
      <c r="H13" s="105"/>
      <c r="I13" s="105"/>
    </row>
    <row r="14" spans="1:9" ht="15.75">
      <c r="A14" s="104"/>
      <c r="B14" s="146"/>
      <c r="C14" s="105"/>
      <c r="D14" s="105"/>
      <c r="E14" s="105"/>
      <c r="F14" s="105"/>
      <c r="G14" s="105"/>
      <c r="H14" s="105"/>
      <c r="I14" s="105"/>
    </row>
    <row r="15" spans="1:9" ht="15">
      <c r="A15" s="106" t="s">
        <v>31</v>
      </c>
      <c r="B15" s="147"/>
      <c r="C15" s="107"/>
      <c r="D15" s="107"/>
      <c r="E15" s="107"/>
      <c r="F15" s="107"/>
      <c r="G15" s="107"/>
      <c r="H15" s="107"/>
      <c r="I15" s="107"/>
    </row>
    <row r="16" spans="1:9" ht="15.75">
      <c r="A16" s="104" t="s">
        <v>701</v>
      </c>
      <c r="B16" s="146">
        <v>2014</v>
      </c>
      <c r="C16" s="105">
        <v>0</v>
      </c>
      <c r="D16" s="105">
        <v>0</v>
      </c>
      <c r="E16" s="105">
        <v>7440</v>
      </c>
      <c r="F16" s="105">
        <v>9920</v>
      </c>
      <c r="G16" s="105">
        <v>9920</v>
      </c>
      <c r="H16" s="105">
        <v>99720</v>
      </c>
      <c r="I16" s="105">
        <f>SUM(C16:H16)</f>
        <v>127000</v>
      </c>
    </row>
    <row r="17" spans="1:9" ht="15.75">
      <c r="A17" s="104"/>
      <c r="B17" s="146"/>
      <c r="C17" s="105"/>
      <c r="D17" s="105"/>
      <c r="E17" s="105"/>
      <c r="F17" s="105"/>
      <c r="G17" s="105"/>
      <c r="H17" s="105"/>
      <c r="I17" s="105"/>
    </row>
    <row r="18" spans="1:9" ht="15.75">
      <c r="A18" s="104"/>
      <c r="B18" s="146"/>
      <c r="C18" s="105"/>
      <c r="D18" s="105"/>
      <c r="E18" s="105"/>
      <c r="F18" s="105"/>
      <c r="G18" s="105"/>
      <c r="H18" s="105"/>
      <c r="I18" s="105"/>
    </row>
    <row r="19" spans="1:9" ht="15.75">
      <c r="A19" s="104"/>
      <c r="B19" s="146"/>
      <c r="C19" s="105"/>
      <c r="D19" s="105"/>
      <c r="E19" s="105"/>
      <c r="F19" s="105"/>
      <c r="G19" s="105"/>
      <c r="H19" s="105"/>
      <c r="I19" s="105"/>
    </row>
    <row r="20" spans="1:9" ht="15">
      <c r="A20" s="106" t="s">
        <v>32</v>
      </c>
      <c r="B20" s="147"/>
      <c r="C20" s="107"/>
      <c r="D20" s="107"/>
      <c r="E20" s="107"/>
      <c r="F20" s="107"/>
      <c r="G20" s="107"/>
      <c r="H20" s="107"/>
      <c r="I20" s="107"/>
    </row>
    <row r="21" spans="1:9" ht="15.75">
      <c r="A21" s="104" t="s">
        <v>692</v>
      </c>
      <c r="B21" s="146">
        <v>2012</v>
      </c>
      <c r="C21" s="105">
        <v>343112</v>
      </c>
      <c r="D21" s="105">
        <v>427346</v>
      </c>
      <c r="E21" s="105">
        <v>0</v>
      </c>
      <c r="F21" s="105">
        <v>0</v>
      </c>
      <c r="G21" s="105">
        <v>0</v>
      </c>
      <c r="H21" s="105">
        <v>0</v>
      </c>
      <c r="I21" s="105">
        <f>SUM(C21:H21)</f>
        <v>770458</v>
      </c>
    </row>
    <row r="22" spans="1:9" ht="15.75">
      <c r="A22" s="104"/>
      <c r="B22" s="146"/>
      <c r="C22" s="105"/>
      <c r="D22" s="105"/>
      <c r="E22" s="105"/>
      <c r="F22" s="105"/>
      <c r="G22" s="105"/>
      <c r="H22" s="105"/>
      <c r="I22" s="105"/>
    </row>
    <row r="23" spans="1:9" ht="15.75">
      <c r="A23" s="104"/>
      <c r="B23" s="146"/>
      <c r="C23" s="105"/>
      <c r="D23" s="105"/>
      <c r="E23" s="105"/>
      <c r="F23" s="105"/>
      <c r="G23" s="105"/>
      <c r="H23" s="105"/>
      <c r="I23" s="105"/>
    </row>
    <row r="24" spans="1:9" ht="15.75">
      <c r="A24" s="104"/>
      <c r="B24" s="146"/>
      <c r="C24" s="105"/>
      <c r="D24" s="105"/>
      <c r="E24" s="105"/>
      <c r="F24" s="105"/>
      <c r="G24" s="105"/>
      <c r="H24" s="105"/>
      <c r="I24" s="105"/>
    </row>
    <row r="25" spans="1:9" ht="15">
      <c r="A25" s="106" t="s">
        <v>33</v>
      </c>
      <c r="B25" s="147"/>
      <c r="C25" s="107"/>
      <c r="D25" s="107"/>
      <c r="E25" s="107"/>
      <c r="F25" s="107"/>
      <c r="G25" s="107"/>
      <c r="H25" s="107"/>
      <c r="I25" s="107"/>
    </row>
    <row r="26" spans="1:9" ht="15">
      <c r="A26" s="106"/>
      <c r="B26" s="147"/>
      <c r="C26" s="107"/>
      <c r="D26" s="107"/>
      <c r="E26" s="107"/>
      <c r="F26" s="107"/>
      <c r="G26" s="107"/>
      <c r="H26" s="107"/>
      <c r="I26" s="107"/>
    </row>
    <row r="27" spans="1:9" ht="15">
      <c r="A27" s="106"/>
      <c r="B27" s="147"/>
      <c r="C27" s="107"/>
      <c r="D27" s="107"/>
      <c r="E27" s="107"/>
      <c r="F27" s="107"/>
      <c r="G27" s="107"/>
      <c r="H27" s="107"/>
      <c r="I27" s="107"/>
    </row>
    <row r="28" spans="1:9" ht="15">
      <c r="A28" s="106"/>
      <c r="B28" s="147"/>
      <c r="C28" s="107"/>
      <c r="D28" s="107"/>
      <c r="E28" s="107"/>
      <c r="F28" s="107"/>
      <c r="G28" s="107"/>
      <c r="H28" s="107"/>
      <c r="I28" s="107"/>
    </row>
    <row r="29" spans="1:9" ht="15">
      <c r="A29" s="106"/>
      <c r="B29" s="147"/>
      <c r="C29" s="107"/>
      <c r="D29" s="107"/>
      <c r="E29" s="107"/>
      <c r="F29" s="107"/>
      <c r="G29" s="107"/>
      <c r="H29" s="107"/>
      <c r="I29" s="107"/>
    </row>
    <row r="30" spans="1:9" ht="16.5">
      <c r="A30" s="108" t="s">
        <v>34</v>
      </c>
      <c r="B30" s="146"/>
      <c r="C30" s="109">
        <f>C16+C17+C18+C21</f>
        <v>343112</v>
      </c>
      <c r="D30" s="109">
        <f aca="true" t="shared" si="0" ref="D30:I30">D16+D17+D18+D21</f>
        <v>427346</v>
      </c>
      <c r="E30" s="109">
        <f t="shared" si="0"/>
        <v>7440</v>
      </c>
      <c r="F30" s="109">
        <f t="shared" si="0"/>
        <v>9920</v>
      </c>
      <c r="G30" s="109">
        <f t="shared" si="0"/>
        <v>9920</v>
      </c>
      <c r="H30" s="109">
        <f t="shared" si="0"/>
        <v>99720</v>
      </c>
      <c r="I30" s="109">
        <f t="shared" si="0"/>
        <v>897458</v>
      </c>
    </row>
  </sheetData>
  <sheetProtection/>
  <mergeCells count="2">
    <mergeCell ref="A1:I1"/>
    <mergeCell ref="A2:I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6" r:id="rId1"/>
  <headerFooter>
    <oddHeader>&amp;R&amp;"-,Félkövér"6.a. számú melléklet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zoomScalePageLayoutView="0" workbookViewId="0" topLeftCell="A16">
      <selection activeCell="A16" sqref="A16"/>
    </sheetView>
  </sheetViews>
  <sheetFormatPr defaultColWidth="9.140625" defaultRowHeight="15"/>
  <cols>
    <col min="1" max="1" width="64.28125" style="0" customWidth="1"/>
    <col min="3" max="3" width="18.140625" style="0" customWidth="1"/>
    <col min="4" max="4" width="21.57421875" style="0" customWidth="1"/>
    <col min="5" max="5" width="21.8515625" style="0" customWidth="1"/>
    <col min="6" max="7" width="19.57421875" style="0" customWidth="1"/>
    <col min="8" max="8" width="16.421875" style="0" customWidth="1"/>
    <col min="9" max="9" width="16.28125" style="0" customWidth="1"/>
    <col min="10" max="10" width="30.140625" style="0" customWidth="1"/>
  </cols>
  <sheetData>
    <row r="1" spans="1:10" ht="30" customHeight="1">
      <c r="A1" s="191" t="s">
        <v>546</v>
      </c>
      <c r="B1" s="195"/>
      <c r="C1" s="195"/>
      <c r="D1" s="195"/>
      <c r="E1" s="195"/>
      <c r="F1" s="195"/>
      <c r="G1" s="195"/>
      <c r="H1" s="195"/>
      <c r="I1" s="195"/>
      <c r="J1" s="195"/>
    </row>
    <row r="2" spans="1:10" ht="46.5" customHeight="1">
      <c r="A2" s="194" t="s">
        <v>1</v>
      </c>
      <c r="B2" s="192"/>
      <c r="C2" s="192"/>
      <c r="D2" s="192"/>
      <c r="E2" s="192"/>
      <c r="F2" s="192"/>
      <c r="G2" s="192"/>
      <c r="H2" s="192"/>
      <c r="I2" s="192"/>
      <c r="J2" s="192"/>
    </row>
    <row r="3" spans="1:10" ht="16.5" customHeight="1">
      <c r="A3" s="77"/>
      <c r="B3" s="78"/>
      <c r="C3" s="78"/>
      <c r="D3" s="78"/>
      <c r="E3" s="78"/>
      <c r="F3" s="78"/>
      <c r="G3" s="78"/>
      <c r="H3" s="78"/>
      <c r="I3" s="78"/>
      <c r="J3" s="78"/>
    </row>
    <row r="4" ht="15">
      <c r="A4" s="4" t="s">
        <v>653</v>
      </c>
    </row>
    <row r="5" spans="1:10" ht="61.5" customHeight="1">
      <c r="A5" s="2" t="s">
        <v>64</v>
      </c>
      <c r="B5" s="3" t="s">
        <v>65</v>
      </c>
      <c r="C5" s="67" t="s">
        <v>641</v>
      </c>
      <c r="D5" s="67" t="s">
        <v>644</v>
      </c>
      <c r="E5" s="67" t="s">
        <v>645</v>
      </c>
      <c r="F5" s="67" t="s">
        <v>646</v>
      </c>
      <c r="G5" s="67" t="s">
        <v>650</v>
      </c>
      <c r="H5" s="67" t="s">
        <v>642</v>
      </c>
      <c r="I5" s="67" t="s">
        <v>643</v>
      </c>
      <c r="J5" s="67" t="s">
        <v>647</v>
      </c>
    </row>
    <row r="6" spans="1:10" ht="25.5">
      <c r="A6" s="45"/>
      <c r="B6" s="45"/>
      <c r="C6" s="45"/>
      <c r="D6" s="45"/>
      <c r="E6" s="45"/>
      <c r="F6" s="73" t="s">
        <v>651</v>
      </c>
      <c r="G6" s="72"/>
      <c r="H6" s="45"/>
      <c r="I6" s="45"/>
      <c r="J6" s="45"/>
    </row>
    <row r="7" spans="1:10" ht="15">
      <c r="A7" s="45"/>
      <c r="B7" s="45"/>
      <c r="C7" s="45"/>
      <c r="D7" s="45"/>
      <c r="E7" s="45"/>
      <c r="F7" s="45"/>
      <c r="G7" s="45"/>
      <c r="H7" s="45"/>
      <c r="I7" s="45"/>
      <c r="J7" s="45"/>
    </row>
    <row r="8" spans="1:10" ht="15">
      <c r="A8" s="45"/>
      <c r="B8" s="45"/>
      <c r="C8" s="45"/>
      <c r="D8" s="45"/>
      <c r="E8" s="45"/>
      <c r="F8" s="45"/>
      <c r="G8" s="45"/>
      <c r="H8" s="45"/>
      <c r="I8" s="45"/>
      <c r="J8" s="45"/>
    </row>
    <row r="9" spans="1:10" ht="15">
      <c r="A9" s="45"/>
      <c r="B9" s="45"/>
      <c r="C9" s="45"/>
      <c r="D9" s="45"/>
      <c r="E9" s="45"/>
      <c r="F9" s="45"/>
      <c r="G9" s="45"/>
      <c r="H9" s="45"/>
      <c r="I9" s="45"/>
      <c r="J9" s="45"/>
    </row>
    <row r="10" spans="1:10" ht="15">
      <c r="A10" s="13" t="s">
        <v>167</v>
      </c>
      <c r="B10" s="6" t="s">
        <v>168</v>
      </c>
      <c r="C10" s="45"/>
      <c r="D10" s="45"/>
      <c r="E10" s="45"/>
      <c r="F10" s="45"/>
      <c r="G10" s="45"/>
      <c r="H10" s="45"/>
      <c r="I10" s="45"/>
      <c r="J10" s="45"/>
    </row>
    <row r="11" spans="1:10" ht="15">
      <c r="A11" s="13"/>
      <c r="B11" s="6"/>
      <c r="C11" s="45"/>
      <c r="D11" s="45"/>
      <c r="E11" s="45"/>
      <c r="F11" s="45"/>
      <c r="G11" s="45"/>
      <c r="H11" s="45"/>
      <c r="I11" s="45"/>
      <c r="J11" s="45"/>
    </row>
    <row r="12" spans="1:10" ht="15">
      <c r="A12" s="13"/>
      <c r="B12" s="6"/>
      <c r="C12" s="45"/>
      <c r="D12" s="45"/>
      <c r="E12" s="45"/>
      <c r="F12" s="45"/>
      <c r="G12" s="45"/>
      <c r="H12" s="45"/>
      <c r="I12" s="45"/>
      <c r="J12" s="45"/>
    </row>
    <row r="13" spans="1:10" ht="15">
      <c r="A13" s="13"/>
      <c r="B13" s="6"/>
      <c r="C13" s="45"/>
      <c r="D13" s="45"/>
      <c r="E13" s="45"/>
      <c r="F13" s="45"/>
      <c r="G13" s="45"/>
      <c r="H13" s="45"/>
      <c r="I13" s="45"/>
      <c r="J13" s="45"/>
    </row>
    <row r="14" spans="1:10" ht="15">
      <c r="A14" s="13"/>
      <c r="B14" s="6"/>
      <c r="C14" s="45"/>
      <c r="D14" s="45"/>
      <c r="E14" s="45"/>
      <c r="F14" s="45"/>
      <c r="G14" s="45"/>
      <c r="H14" s="45"/>
      <c r="I14" s="45"/>
      <c r="J14" s="45"/>
    </row>
    <row r="15" spans="1:10" ht="15">
      <c r="A15" s="13" t="s">
        <v>410</v>
      </c>
      <c r="B15" s="6" t="s">
        <v>169</v>
      </c>
      <c r="C15" s="45"/>
      <c r="D15" s="45"/>
      <c r="E15" s="45"/>
      <c r="F15" s="45"/>
      <c r="G15" s="45"/>
      <c r="H15" s="45"/>
      <c r="I15" s="45"/>
      <c r="J15" s="45"/>
    </row>
    <row r="16" spans="1:10" ht="15">
      <c r="A16" s="13" t="s">
        <v>705</v>
      </c>
      <c r="B16" s="6"/>
      <c r="C16" s="45">
        <v>143000</v>
      </c>
      <c r="D16" s="45">
        <v>16000</v>
      </c>
      <c r="E16" s="45">
        <v>127000</v>
      </c>
      <c r="F16" s="155" t="s">
        <v>702</v>
      </c>
      <c r="G16" s="155" t="s">
        <v>330</v>
      </c>
      <c r="H16" s="156">
        <v>2014</v>
      </c>
      <c r="I16" s="156">
        <v>2028</v>
      </c>
      <c r="J16" s="45">
        <v>172908</v>
      </c>
    </row>
    <row r="17" spans="1:10" ht="15">
      <c r="A17" s="13"/>
      <c r="B17" s="6"/>
      <c r="C17" s="45"/>
      <c r="D17" s="45"/>
      <c r="E17" s="45"/>
      <c r="F17" s="155"/>
      <c r="G17" s="45"/>
      <c r="H17" s="156"/>
      <c r="I17" s="156"/>
      <c r="J17" s="45"/>
    </row>
    <row r="18" spans="1:10" ht="15">
      <c r="A18" s="13"/>
      <c r="B18" s="6"/>
      <c r="C18" s="45"/>
      <c r="D18" s="45"/>
      <c r="E18" s="45"/>
      <c r="F18" s="45"/>
      <c r="G18" s="45"/>
      <c r="H18" s="45"/>
      <c r="I18" s="45"/>
      <c r="J18" s="45"/>
    </row>
    <row r="19" spans="1:10" ht="15">
      <c r="A19" s="13"/>
      <c r="B19" s="6"/>
      <c r="C19" s="45"/>
      <c r="D19" s="45"/>
      <c r="E19" s="45"/>
      <c r="F19" s="45"/>
      <c r="G19" s="45"/>
      <c r="H19" s="45"/>
      <c r="I19" s="45"/>
      <c r="J19" s="45"/>
    </row>
    <row r="20" spans="1:10" ht="15">
      <c r="A20" s="5" t="s">
        <v>170</v>
      </c>
      <c r="B20" s="6" t="s">
        <v>171</v>
      </c>
      <c r="C20" s="45"/>
      <c r="D20" s="45"/>
      <c r="E20" s="45"/>
      <c r="F20" s="45"/>
      <c r="G20" s="45"/>
      <c r="H20" s="45"/>
      <c r="I20" s="45"/>
      <c r="J20" s="45"/>
    </row>
    <row r="21" spans="1:10" ht="15">
      <c r="A21" s="5"/>
      <c r="B21" s="6"/>
      <c r="C21" s="45"/>
      <c r="D21" s="45"/>
      <c r="E21" s="45"/>
      <c r="F21" s="45"/>
      <c r="G21" s="45"/>
      <c r="H21" s="45"/>
      <c r="I21" s="45"/>
      <c r="J21" s="45"/>
    </row>
    <row r="22" spans="1:10" ht="15">
      <c r="A22" s="5"/>
      <c r="B22" s="6"/>
      <c r="C22" s="45"/>
      <c r="D22" s="45"/>
      <c r="E22" s="45"/>
      <c r="F22" s="45"/>
      <c r="G22" s="45"/>
      <c r="H22" s="45"/>
      <c r="I22" s="45"/>
      <c r="J22" s="45"/>
    </row>
    <row r="23" spans="1:10" ht="15">
      <c r="A23" s="13" t="s">
        <v>172</v>
      </c>
      <c r="B23" s="6" t="s">
        <v>173</v>
      </c>
      <c r="C23" s="45"/>
      <c r="D23" s="45"/>
      <c r="E23" s="45"/>
      <c r="F23" s="45"/>
      <c r="G23" s="45"/>
      <c r="H23" s="45"/>
      <c r="I23" s="45"/>
      <c r="J23" s="45"/>
    </row>
    <row r="24" spans="1:10" ht="15">
      <c r="A24" s="13"/>
      <c r="B24" s="6"/>
      <c r="C24" s="45"/>
      <c r="D24" s="45"/>
      <c r="E24" s="45"/>
      <c r="F24" s="45"/>
      <c r="G24" s="45"/>
      <c r="H24" s="45"/>
      <c r="I24" s="45"/>
      <c r="J24" s="45"/>
    </row>
    <row r="25" spans="1:10" ht="15">
      <c r="A25" s="13"/>
      <c r="B25" s="6"/>
      <c r="C25" s="45"/>
      <c r="D25" s="45"/>
      <c r="E25" s="45"/>
      <c r="F25" s="45"/>
      <c r="G25" s="45"/>
      <c r="H25" s="45"/>
      <c r="I25" s="45"/>
      <c r="J25" s="45"/>
    </row>
    <row r="26" spans="1:10" ht="15">
      <c r="A26" s="13" t="s">
        <v>174</v>
      </c>
      <c r="B26" s="6" t="s">
        <v>175</v>
      </c>
      <c r="C26" s="45"/>
      <c r="D26" s="45"/>
      <c r="E26" s="45"/>
      <c r="F26" s="45"/>
      <c r="G26" s="45"/>
      <c r="H26" s="45"/>
      <c r="I26" s="45"/>
      <c r="J26" s="45"/>
    </row>
    <row r="27" spans="1:10" ht="15">
      <c r="A27" s="13"/>
      <c r="B27" s="6"/>
      <c r="C27" s="45"/>
      <c r="D27" s="45"/>
      <c r="E27" s="45"/>
      <c r="F27" s="45"/>
      <c r="G27" s="45"/>
      <c r="H27" s="45"/>
      <c r="I27" s="45"/>
      <c r="J27" s="45"/>
    </row>
    <row r="28" spans="1:10" ht="15">
      <c r="A28" s="13"/>
      <c r="B28" s="6"/>
      <c r="C28" s="45"/>
      <c r="D28" s="45"/>
      <c r="E28" s="45"/>
      <c r="F28" s="45"/>
      <c r="G28" s="45"/>
      <c r="H28" s="45"/>
      <c r="I28" s="45"/>
      <c r="J28" s="45"/>
    </row>
    <row r="29" spans="1:10" ht="15">
      <c r="A29" s="5" t="s">
        <v>176</v>
      </c>
      <c r="B29" s="6" t="s">
        <v>177</v>
      </c>
      <c r="C29" s="45"/>
      <c r="D29" s="45"/>
      <c r="E29" s="45"/>
      <c r="F29" s="45"/>
      <c r="G29" s="45"/>
      <c r="H29" s="45"/>
      <c r="I29" s="45"/>
      <c r="J29" s="45"/>
    </row>
    <row r="30" spans="1:10" ht="15">
      <c r="A30" s="5" t="s">
        <v>178</v>
      </c>
      <c r="B30" s="6" t="s">
        <v>179</v>
      </c>
      <c r="C30" s="45"/>
      <c r="D30" s="45"/>
      <c r="E30" s="45"/>
      <c r="F30" s="45"/>
      <c r="G30" s="45"/>
      <c r="H30" s="45"/>
      <c r="I30" s="45"/>
      <c r="J30" s="45"/>
    </row>
    <row r="31" spans="1:10" ht="15.75">
      <c r="A31" s="20" t="s">
        <v>411</v>
      </c>
      <c r="B31" s="9" t="s">
        <v>180</v>
      </c>
      <c r="C31" s="45"/>
      <c r="D31" s="45"/>
      <c r="E31" s="45"/>
      <c r="F31" s="45"/>
      <c r="G31" s="45"/>
      <c r="H31" s="45"/>
      <c r="I31" s="45"/>
      <c r="J31" s="45"/>
    </row>
    <row r="32" spans="1:10" ht="15.75">
      <c r="A32" s="24"/>
      <c r="B32" s="8"/>
      <c r="C32" s="45"/>
      <c r="D32" s="45"/>
      <c r="E32" s="45"/>
      <c r="F32" s="45"/>
      <c r="G32" s="45"/>
      <c r="H32" s="45"/>
      <c r="I32" s="45"/>
      <c r="J32" s="45"/>
    </row>
    <row r="33" spans="1:10" ht="15.75">
      <c r="A33" s="24"/>
      <c r="B33" s="8"/>
      <c r="C33" s="45"/>
      <c r="D33" s="45"/>
      <c r="E33" s="45"/>
      <c r="F33" s="45"/>
      <c r="G33" s="45"/>
      <c r="H33" s="45"/>
      <c r="I33" s="45"/>
      <c r="J33" s="45"/>
    </row>
    <row r="34" spans="1:10" ht="15.75">
      <c r="A34" s="24"/>
      <c r="B34" s="8"/>
      <c r="C34" s="45"/>
      <c r="D34" s="45"/>
      <c r="E34" s="45"/>
      <c r="F34" s="45"/>
      <c r="G34" s="45"/>
      <c r="H34" s="45"/>
      <c r="I34" s="45"/>
      <c r="J34" s="45"/>
    </row>
    <row r="35" spans="1:10" ht="15.75">
      <c r="A35" s="24"/>
      <c r="B35" s="8"/>
      <c r="C35" s="45"/>
      <c r="D35" s="45"/>
      <c r="E35" s="45"/>
      <c r="F35" s="45"/>
      <c r="G35" s="45"/>
      <c r="H35" s="45"/>
      <c r="I35" s="45"/>
      <c r="J35" s="45"/>
    </row>
    <row r="36" spans="1:10" ht="15">
      <c r="A36" s="13" t="s">
        <v>181</v>
      </c>
      <c r="B36" s="6" t="s">
        <v>182</v>
      </c>
      <c r="C36" s="45"/>
      <c r="D36" s="45"/>
      <c r="E36" s="45"/>
      <c r="F36" s="45"/>
      <c r="G36" s="45"/>
      <c r="H36" s="45"/>
      <c r="I36" s="45"/>
      <c r="J36" s="45"/>
    </row>
    <row r="37" spans="1:10" ht="15">
      <c r="A37" s="13"/>
      <c r="B37" s="6"/>
      <c r="C37" s="45"/>
      <c r="D37" s="45"/>
      <c r="E37" s="45"/>
      <c r="F37" s="45"/>
      <c r="G37" s="45"/>
      <c r="H37" s="45"/>
      <c r="I37" s="45"/>
      <c r="J37" s="45"/>
    </row>
    <row r="38" spans="1:10" ht="15">
      <c r="A38" s="13"/>
      <c r="B38" s="6"/>
      <c r="C38" s="45"/>
      <c r="D38" s="45"/>
      <c r="E38" s="45"/>
      <c r="F38" s="45"/>
      <c r="G38" s="45"/>
      <c r="H38" s="45"/>
      <c r="I38" s="45"/>
      <c r="J38" s="45"/>
    </row>
    <row r="39" spans="1:10" ht="15">
      <c r="A39" s="13"/>
      <c r="B39" s="6"/>
      <c r="C39" s="45"/>
      <c r="D39" s="45"/>
      <c r="E39" s="45"/>
      <c r="F39" s="45"/>
      <c r="G39" s="45"/>
      <c r="H39" s="45"/>
      <c r="I39" s="45"/>
      <c r="J39" s="45"/>
    </row>
    <row r="40" spans="1:10" ht="15">
      <c r="A40" s="13"/>
      <c r="B40" s="6"/>
      <c r="C40" s="45"/>
      <c r="D40" s="45"/>
      <c r="E40" s="45"/>
      <c r="F40" s="45"/>
      <c r="G40" s="45"/>
      <c r="H40" s="45"/>
      <c r="I40" s="45"/>
      <c r="J40" s="45"/>
    </row>
    <row r="41" spans="1:10" ht="15">
      <c r="A41" s="13" t="s">
        <v>183</v>
      </c>
      <c r="B41" s="6" t="s">
        <v>184</v>
      </c>
      <c r="C41" s="45"/>
      <c r="D41" s="45"/>
      <c r="E41" s="45"/>
      <c r="F41" s="45"/>
      <c r="G41" s="45"/>
      <c r="H41" s="45"/>
      <c r="I41" s="45"/>
      <c r="J41" s="45"/>
    </row>
    <row r="42" spans="1:10" ht="15">
      <c r="A42" s="13"/>
      <c r="B42" s="6"/>
      <c r="C42" s="45"/>
      <c r="D42" s="45"/>
      <c r="E42" s="45"/>
      <c r="F42" s="45"/>
      <c r="G42" s="45"/>
      <c r="H42" s="45"/>
      <c r="I42" s="45"/>
      <c r="J42" s="45"/>
    </row>
    <row r="43" spans="1:10" ht="15">
      <c r="A43" s="13"/>
      <c r="B43" s="6"/>
      <c r="C43" s="45"/>
      <c r="D43" s="45"/>
      <c r="E43" s="45"/>
      <c r="F43" s="45"/>
      <c r="G43" s="45"/>
      <c r="H43" s="45"/>
      <c r="I43" s="45"/>
      <c r="J43" s="45"/>
    </row>
    <row r="44" spans="1:10" ht="15">
      <c r="A44" s="13"/>
      <c r="B44" s="6"/>
      <c r="C44" s="45"/>
      <c r="D44" s="45"/>
      <c r="E44" s="45"/>
      <c r="F44" s="45"/>
      <c r="G44" s="45"/>
      <c r="H44" s="45"/>
      <c r="I44" s="45"/>
      <c r="J44" s="45"/>
    </row>
    <row r="45" spans="1:10" ht="15">
      <c r="A45" s="13"/>
      <c r="B45" s="6"/>
      <c r="C45" s="45"/>
      <c r="D45" s="45"/>
      <c r="E45" s="45"/>
      <c r="F45" s="45"/>
      <c r="G45" s="45"/>
      <c r="H45" s="45"/>
      <c r="I45" s="45"/>
      <c r="J45" s="45"/>
    </row>
    <row r="46" spans="1:10" ht="15">
      <c r="A46" s="13" t="s">
        <v>185</v>
      </c>
      <c r="B46" s="6" t="s">
        <v>186</v>
      </c>
      <c r="C46" s="45"/>
      <c r="D46" s="45"/>
      <c r="E46" s="45"/>
      <c r="F46" s="45"/>
      <c r="G46" s="45"/>
      <c r="H46" s="45"/>
      <c r="I46" s="45"/>
      <c r="J46" s="45"/>
    </row>
    <row r="47" spans="1:10" ht="15">
      <c r="A47" s="13" t="s">
        <v>187</v>
      </c>
      <c r="B47" s="6" t="s">
        <v>188</v>
      </c>
      <c r="C47" s="45"/>
      <c r="D47" s="45"/>
      <c r="E47" s="45"/>
      <c r="F47" s="45"/>
      <c r="G47" s="45"/>
      <c r="H47" s="45"/>
      <c r="I47" s="45"/>
      <c r="J47" s="45"/>
    </row>
    <row r="48" spans="1:10" ht="15.75">
      <c r="A48" s="20" t="s">
        <v>412</v>
      </c>
      <c r="B48" s="9" t="s">
        <v>189</v>
      </c>
      <c r="C48" s="45"/>
      <c r="D48" s="45"/>
      <c r="E48" s="45"/>
      <c r="F48" s="45"/>
      <c r="G48" s="45"/>
      <c r="H48" s="45"/>
      <c r="I48" s="45"/>
      <c r="J48" s="45"/>
    </row>
  </sheetData>
  <sheetProtection/>
  <mergeCells count="2">
    <mergeCell ref="A2:J2"/>
    <mergeCell ref="A1:J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6" r:id="rId1"/>
  <headerFooter>
    <oddHeader>&amp;R&amp;"-,Félkövér"6.b. számú melléklet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77"/>
  <sheetViews>
    <sheetView zoomScalePageLayoutView="0" workbookViewId="0" topLeftCell="A52">
      <selection activeCell="A52" sqref="A1:IV16384"/>
    </sheetView>
  </sheetViews>
  <sheetFormatPr defaultColWidth="9.140625" defaultRowHeight="15"/>
  <cols>
    <col min="1" max="1" width="64.140625" style="0" customWidth="1"/>
    <col min="2" max="2" width="15.421875" style="0" customWidth="1"/>
    <col min="3" max="3" width="14.7109375" style="0" customWidth="1"/>
    <col min="4" max="4" width="13.28125" style="0" customWidth="1"/>
    <col min="5" max="5" width="25.140625" style="0" customWidth="1"/>
    <col min="6" max="6" width="14.28125" style="0" customWidth="1"/>
    <col min="7" max="7" width="15.28125" style="0" customWidth="1"/>
    <col min="8" max="8" width="17.00390625" style="0" customWidth="1"/>
    <col min="9" max="9" width="16.28125" style="0" customWidth="1"/>
  </cols>
  <sheetData>
    <row r="1" spans="1:8" ht="25.5" customHeight="1">
      <c r="A1" s="191"/>
      <c r="B1" s="195"/>
      <c r="C1" s="195"/>
      <c r="D1" s="195"/>
      <c r="E1" s="195"/>
      <c r="F1" s="195"/>
      <c r="G1" s="195"/>
      <c r="H1" s="195"/>
    </row>
    <row r="2" spans="1:8" ht="82.5" customHeight="1">
      <c r="A2" s="196"/>
      <c r="B2" s="196"/>
      <c r="C2" s="196"/>
      <c r="D2" s="196"/>
      <c r="E2" s="196"/>
      <c r="F2" s="196"/>
      <c r="G2" s="196"/>
      <c r="H2" s="196"/>
    </row>
    <row r="3" spans="1:8" ht="20.25" customHeight="1">
      <c r="A3" s="76"/>
      <c r="B3" s="140"/>
      <c r="C3" s="140"/>
      <c r="D3" s="140"/>
      <c r="E3" s="140"/>
      <c r="F3" s="140"/>
      <c r="G3" s="140"/>
      <c r="H3" s="140"/>
    </row>
    <row r="4" ht="15">
      <c r="A4" s="133"/>
    </row>
    <row r="5" spans="1:9" ht="86.25" customHeight="1">
      <c r="A5" s="2"/>
      <c r="B5" s="3"/>
      <c r="C5" s="162"/>
      <c r="D5" s="162"/>
      <c r="E5" s="162"/>
      <c r="F5" s="162"/>
      <c r="G5" s="162"/>
      <c r="H5" s="162"/>
      <c r="I5" s="162"/>
    </row>
    <row r="6" spans="1:9" ht="15">
      <c r="A6" s="21"/>
      <c r="B6" s="5"/>
      <c r="C6" s="125"/>
      <c r="D6" s="125"/>
      <c r="E6" s="72"/>
      <c r="F6" s="125"/>
      <c r="G6" s="125"/>
      <c r="H6" s="125"/>
      <c r="I6" s="125"/>
    </row>
    <row r="7" spans="1:9" ht="15.75">
      <c r="A7" s="104"/>
      <c r="B7" s="161"/>
      <c r="C7" s="155"/>
      <c r="D7" s="155"/>
      <c r="E7" s="125"/>
      <c r="F7" s="125"/>
      <c r="G7" s="125"/>
      <c r="H7" s="125"/>
      <c r="I7" s="125"/>
    </row>
    <row r="8" spans="1:9" ht="15">
      <c r="A8" s="58"/>
      <c r="B8" s="58"/>
      <c r="C8" s="125"/>
      <c r="D8" s="125"/>
      <c r="E8" s="125"/>
      <c r="F8" s="125"/>
      <c r="G8" s="125"/>
      <c r="H8" s="125"/>
      <c r="I8" s="125"/>
    </row>
    <row r="9" spans="1:9" ht="15">
      <c r="A9" s="12"/>
      <c r="B9" s="5"/>
      <c r="C9" s="125"/>
      <c r="D9" s="125"/>
      <c r="E9" s="125"/>
      <c r="F9" s="125"/>
      <c r="G9" s="125"/>
      <c r="H9" s="125"/>
      <c r="I9" s="125"/>
    </row>
    <row r="10" spans="1:9" ht="15">
      <c r="A10" s="21"/>
      <c r="B10" s="5"/>
      <c r="C10" s="125"/>
      <c r="D10" s="125"/>
      <c r="E10" s="125"/>
      <c r="F10" s="125"/>
      <c r="G10" s="125"/>
      <c r="H10" s="125"/>
      <c r="I10" s="125"/>
    </row>
    <row r="11" spans="1:9" ht="15">
      <c r="A11" s="58"/>
      <c r="B11" s="58"/>
      <c r="C11" s="125"/>
      <c r="D11" s="125"/>
      <c r="E11" s="125"/>
      <c r="F11" s="125"/>
      <c r="G11" s="125"/>
      <c r="H11" s="125"/>
      <c r="I11" s="125"/>
    </row>
    <row r="12" spans="1:9" ht="15">
      <c r="A12" s="11"/>
      <c r="B12" s="7"/>
      <c r="C12" s="125"/>
      <c r="D12" s="125"/>
      <c r="E12" s="120"/>
      <c r="F12" s="125"/>
      <c r="G12" s="125"/>
      <c r="H12" s="125"/>
      <c r="I12" s="125"/>
    </row>
    <row r="13" spans="1:9" ht="15">
      <c r="A13" s="12"/>
      <c r="B13" s="5"/>
      <c r="C13" s="125"/>
      <c r="D13" s="125"/>
      <c r="E13" s="125"/>
      <c r="F13" s="125"/>
      <c r="G13" s="125"/>
      <c r="H13" s="125"/>
      <c r="I13" s="125"/>
    </row>
    <row r="14" spans="1:9" ht="15">
      <c r="A14" s="58"/>
      <c r="B14" s="58"/>
      <c r="C14" s="125"/>
      <c r="D14" s="125"/>
      <c r="E14" s="125"/>
      <c r="F14" s="125"/>
      <c r="G14" s="125"/>
      <c r="H14" s="125"/>
      <c r="I14" s="125"/>
    </row>
    <row r="15" spans="1:9" ht="15">
      <c r="A15" s="21"/>
      <c r="B15" s="5"/>
      <c r="C15" s="125"/>
      <c r="D15" s="125"/>
      <c r="E15" s="125"/>
      <c r="F15" s="125"/>
      <c r="G15" s="125"/>
      <c r="H15" s="125"/>
      <c r="I15" s="125"/>
    </row>
    <row r="16" spans="1:9" ht="15">
      <c r="A16" s="13"/>
      <c r="B16" s="5"/>
      <c r="C16" s="30"/>
      <c r="D16" s="30"/>
      <c r="E16" s="30"/>
      <c r="F16" s="30"/>
      <c r="G16" s="30"/>
      <c r="H16" s="30"/>
      <c r="I16" s="30"/>
    </row>
    <row r="17" spans="1:9" ht="15">
      <c r="A17" s="58"/>
      <c r="B17" s="58"/>
      <c r="C17" s="30"/>
      <c r="D17" s="30"/>
      <c r="E17" s="30"/>
      <c r="F17" s="30"/>
      <c r="G17" s="30"/>
      <c r="H17" s="30"/>
      <c r="I17" s="30"/>
    </row>
    <row r="18" spans="1:9" ht="15">
      <c r="A18" s="21"/>
      <c r="B18" s="5"/>
      <c r="C18" s="30"/>
      <c r="D18" s="30"/>
      <c r="E18" s="30"/>
      <c r="F18" s="30"/>
      <c r="G18" s="30"/>
      <c r="H18" s="30"/>
      <c r="I18" s="30"/>
    </row>
    <row r="19" spans="1:9" ht="15">
      <c r="A19" s="22"/>
      <c r="B19" s="7"/>
      <c r="C19" s="30"/>
      <c r="D19" s="30"/>
      <c r="E19" s="30"/>
      <c r="F19" s="30"/>
      <c r="G19" s="30"/>
      <c r="H19" s="30"/>
      <c r="I19" s="30"/>
    </row>
    <row r="20" spans="1:9" ht="15">
      <c r="A20" s="12"/>
      <c r="B20" s="5"/>
      <c r="C20" s="30"/>
      <c r="D20" s="30"/>
      <c r="E20" s="30"/>
      <c r="F20" s="30"/>
      <c r="G20" s="30"/>
      <c r="H20" s="30"/>
      <c r="I20" s="30"/>
    </row>
    <row r="21" spans="1:9" ht="15">
      <c r="A21" s="13"/>
      <c r="B21" s="5"/>
      <c r="C21" s="30"/>
      <c r="D21" s="30"/>
      <c r="E21" s="30"/>
      <c r="F21" s="30"/>
      <c r="G21" s="30"/>
      <c r="H21" s="30"/>
      <c r="I21" s="30"/>
    </row>
    <row r="22" spans="1:9" ht="15">
      <c r="A22" s="21"/>
      <c r="B22" s="5"/>
      <c r="C22" s="30"/>
      <c r="D22" s="30"/>
      <c r="E22" s="30"/>
      <c r="F22" s="30"/>
      <c r="G22" s="30"/>
      <c r="H22" s="30"/>
      <c r="I22" s="30"/>
    </row>
    <row r="23" spans="1:9" ht="15">
      <c r="A23" s="21"/>
      <c r="B23" s="5"/>
      <c r="C23" s="30"/>
      <c r="D23" s="30"/>
      <c r="E23" s="30"/>
      <c r="F23" s="30"/>
      <c r="G23" s="30"/>
      <c r="H23" s="30"/>
      <c r="I23" s="30"/>
    </row>
    <row r="24" spans="1:9" ht="15">
      <c r="A24" s="58"/>
      <c r="B24" s="58"/>
      <c r="C24" s="30"/>
      <c r="D24" s="30"/>
      <c r="E24" s="30"/>
      <c r="F24" s="30"/>
      <c r="G24" s="30"/>
      <c r="H24" s="30"/>
      <c r="I24" s="30"/>
    </row>
    <row r="25" spans="1:9" ht="15">
      <c r="A25" s="58"/>
      <c r="B25" s="58"/>
      <c r="C25" s="30"/>
      <c r="D25" s="30"/>
      <c r="E25" s="30"/>
      <c r="F25" s="30"/>
      <c r="G25" s="30"/>
      <c r="H25" s="30"/>
      <c r="I25" s="30"/>
    </row>
    <row r="26" spans="1:9" ht="15">
      <c r="A26" s="59"/>
      <c r="B26" s="59"/>
      <c r="C26" s="30"/>
      <c r="D26" s="30"/>
      <c r="E26" s="30"/>
      <c r="F26" s="30"/>
      <c r="G26" s="30"/>
      <c r="H26" s="30"/>
      <c r="I26" s="30"/>
    </row>
    <row r="27" spans="1:9" ht="15">
      <c r="A27" s="60"/>
      <c r="B27" s="42"/>
      <c r="C27" s="30"/>
      <c r="D27" s="30"/>
      <c r="E27" s="30"/>
      <c r="F27" s="30"/>
      <c r="G27" s="30"/>
      <c r="H27" s="30"/>
      <c r="I27" s="30"/>
    </row>
    <row r="28" spans="1:2" ht="15">
      <c r="A28" s="114"/>
      <c r="B28" s="115"/>
    </row>
    <row r="29" spans="1:5" ht="24.75" customHeight="1">
      <c r="A29" s="2"/>
      <c r="B29" s="3"/>
      <c r="C29" s="160"/>
      <c r="D29" s="160"/>
      <c r="E29" s="160"/>
    </row>
    <row r="30" spans="1:5" ht="15">
      <c r="A30" s="118"/>
      <c r="B30" s="42"/>
      <c r="C30" s="128"/>
      <c r="D30" s="128"/>
      <c r="E30" s="128"/>
    </row>
    <row r="31" spans="1:5" ht="15.75">
      <c r="A31" s="116"/>
      <c r="B31" s="42"/>
      <c r="C31" s="129"/>
      <c r="D31" s="129"/>
      <c r="E31" s="129"/>
    </row>
    <row r="32" spans="1:5" ht="15.75">
      <c r="A32" s="116"/>
      <c r="B32" s="84"/>
      <c r="C32" s="128"/>
      <c r="D32" s="128"/>
      <c r="E32" s="128"/>
    </row>
    <row r="33" spans="1:5" ht="15.75">
      <c r="A33" s="116"/>
      <c r="B33" s="84"/>
      <c r="C33" s="128"/>
      <c r="D33" s="128"/>
      <c r="E33" s="128"/>
    </row>
    <row r="34" spans="1:5" ht="15.75">
      <c r="A34" s="116"/>
      <c r="B34" s="84"/>
      <c r="C34" s="128"/>
      <c r="D34" s="128"/>
      <c r="E34" s="128"/>
    </row>
    <row r="35" spans="1:5" ht="15.75">
      <c r="A35" s="116"/>
      <c r="B35" s="84"/>
      <c r="C35" s="129"/>
      <c r="D35" s="129"/>
      <c r="E35" s="129"/>
    </row>
    <row r="36" spans="1:5" ht="15.75">
      <c r="A36" s="116"/>
      <c r="B36" s="42"/>
      <c r="C36" s="128"/>
      <c r="D36" s="128"/>
      <c r="E36" s="128"/>
    </row>
    <row r="37" spans="1:5" ht="15.75">
      <c r="A37" s="116"/>
      <c r="B37" s="42"/>
      <c r="C37" s="128"/>
      <c r="D37" s="128"/>
      <c r="E37" s="128"/>
    </row>
    <row r="38" spans="1:5" ht="15.75">
      <c r="A38" s="116"/>
      <c r="B38" s="42"/>
      <c r="C38" s="128"/>
      <c r="D38" s="128"/>
      <c r="E38" s="128"/>
    </row>
    <row r="39" spans="1:5" ht="15.75">
      <c r="A39" s="116"/>
      <c r="B39" s="42"/>
      <c r="C39" s="128"/>
      <c r="D39" s="128"/>
      <c r="E39" s="128"/>
    </row>
    <row r="40" spans="1:5" ht="15">
      <c r="A40" s="60"/>
      <c r="B40" s="42"/>
      <c r="C40" s="129"/>
      <c r="D40" s="129"/>
      <c r="E40" s="129"/>
    </row>
    <row r="41" spans="1:2" ht="15">
      <c r="A41" s="114"/>
      <c r="B41" s="115"/>
    </row>
    <row r="42" spans="1:2" ht="15">
      <c r="A42" s="114"/>
      <c r="B42" s="115"/>
    </row>
    <row r="43" spans="1:2" ht="15">
      <c r="A43" s="114"/>
      <c r="B43" s="115"/>
    </row>
    <row r="44" spans="1:2" ht="15">
      <c r="A44" s="114"/>
      <c r="B44" s="115"/>
    </row>
    <row r="45" spans="1:2" ht="15">
      <c r="A45" s="114"/>
      <c r="B45" s="115"/>
    </row>
    <row r="46" spans="1:2" ht="15">
      <c r="A46" s="114"/>
      <c r="B46" s="115"/>
    </row>
    <row r="47" spans="1:2" ht="15">
      <c r="A47" s="114"/>
      <c r="B47" s="115"/>
    </row>
    <row r="48" spans="1:2" ht="15">
      <c r="A48" s="114"/>
      <c r="B48" s="115"/>
    </row>
    <row r="49" spans="1:2" ht="15">
      <c r="A49" s="114"/>
      <c r="B49" s="115"/>
    </row>
    <row r="51" spans="1:7" ht="15">
      <c r="A51" s="133"/>
      <c r="B51" s="133"/>
      <c r="C51" s="133"/>
      <c r="D51" s="133"/>
      <c r="E51" s="133"/>
      <c r="F51" s="133"/>
      <c r="G51" s="133"/>
    </row>
    <row r="52" spans="1:7" ht="15">
      <c r="A52" s="74"/>
      <c r="B52" s="133"/>
      <c r="C52" s="133"/>
      <c r="D52" s="133"/>
      <c r="E52" s="133"/>
      <c r="F52" s="133"/>
      <c r="G52" s="133"/>
    </row>
    <row r="53" spans="1:7" ht="15.75">
      <c r="A53" s="75"/>
      <c r="B53" s="133"/>
      <c r="C53" s="133"/>
      <c r="D53" s="133"/>
      <c r="E53" s="133"/>
      <c r="F53" s="133"/>
      <c r="G53" s="133"/>
    </row>
    <row r="54" spans="1:7" ht="15.75">
      <c r="A54" s="75"/>
      <c r="B54" s="133"/>
      <c r="C54" s="133"/>
      <c r="D54" s="133"/>
      <c r="E54" s="133"/>
      <c r="F54" s="133"/>
      <c r="G54" s="133"/>
    </row>
    <row r="55" spans="1:7" ht="15.75">
      <c r="A55" s="75"/>
      <c r="B55" s="133"/>
      <c r="C55" s="133"/>
      <c r="D55" s="133"/>
      <c r="E55" s="133"/>
      <c r="F55" s="133"/>
      <c r="G55" s="133"/>
    </row>
    <row r="56" spans="1:7" ht="15.75">
      <c r="A56" s="75"/>
      <c r="B56" s="133"/>
      <c r="C56" s="133"/>
      <c r="D56" s="133"/>
      <c r="E56" s="133"/>
      <c r="F56" s="133"/>
      <c r="G56" s="133"/>
    </row>
    <row r="57" spans="1:7" ht="15.75">
      <c r="A57" s="75"/>
      <c r="B57" s="133"/>
      <c r="C57" s="133"/>
      <c r="D57" s="133"/>
      <c r="E57" s="133"/>
      <c r="F57" s="133"/>
      <c r="G57" s="133"/>
    </row>
    <row r="58" spans="1:7" ht="15">
      <c r="A58" s="74"/>
      <c r="B58" s="133"/>
      <c r="C58" s="133"/>
      <c r="D58" s="133"/>
      <c r="E58" s="133"/>
      <c r="F58" s="133"/>
      <c r="G58" s="133"/>
    </row>
    <row r="59" spans="1:7" ht="15">
      <c r="A59" s="133"/>
      <c r="B59" s="133"/>
      <c r="C59" s="133"/>
      <c r="D59" s="133"/>
      <c r="E59" s="133"/>
      <c r="F59" s="133"/>
      <c r="G59" s="133"/>
    </row>
    <row r="60" spans="1:8" ht="45.75" customHeight="1">
      <c r="A60" s="197"/>
      <c r="B60" s="198"/>
      <c r="C60" s="198"/>
      <c r="D60" s="198"/>
      <c r="E60" s="198"/>
      <c r="F60" s="198"/>
      <c r="G60" s="198"/>
      <c r="H60" s="198"/>
    </row>
    <row r="63" ht="15.75">
      <c r="A63" s="141"/>
    </row>
    <row r="64" ht="15.75">
      <c r="A64" s="75"/>
    </row>
    <row r="65" ht="15.75">
      <c r="A65" s="75"/>
    </row>
    <row r="66" ht="15.75">
      <c r="A66" s="75"/>
    </row>
    <row r="67" ht="15">
      <c r="A67" s="74"/>
    </row>
    <row r="68" ht="15.75">
      <c r="A68" s="75"/>
    </row>
    <row r="70" ht="15.75">
      <c r="A70" s="112"/>
    </row>
    <row r="71" ht="15.75">
      <c r="A71" s="112"/>
    </row>
    <row r="72" ht="15.75">
      <c r="A72" s="113"/>
    </row>
    <row r="73" ht="15.75">
      <c r="A73" s="113"/>
    </row>
    <row r="74" ht="15.75">
      <c r="A74" s="113"/>
    </row>
    <row r="75" ht="15.75">
      <c r="A75" s="113"/>
    </row>
    <row r="76" ht="15.75">
      <c r="A76" s="113"/>
    </row>
    <row r="77" ht="15.75">
      <c r="A77" s="113"/>
    </row>
  </sheetData>
  <sheetProtection/>
  <mergeCells count="3">
    <mergeCell ref="A1:H1"/>
    <mergeCell ref="A2:H2"/>
    <mergeCell ref="A60:H60"/>
  </mergeCells>
  <printOptions/>
  <pageMargins left="0.7086614173228347" right="0.7086614173228347" top="0.7480314960629921" bottom="0.7480314960629921" header="0.31496062992125984" footer="0.31496062992125984"/>
  <pageSetup horizontalDpi="200" verticalDpi="200" orientation="landscape" paperSize="9" scale="50" r:id="rId1"/>
  <headerFooter>
    <oddHeader>&amp;R6.c. számú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user</cp:lastModifiedBy>
  <cp:lastPrinted>2015-02-16T10:59:07Z</cp:lastPrinted>
  <dcterms:created xsi:type="dcterms:W3CDTF">2014-01-03T21:48:14Z</dcterms:created>
  <dcterms:modified xsi:type="dcterms:W3CDTF">2015-02-16T16:07:46Z</dcterms:modified>
  <cp:category/>
  <cp:version/>
  <cp:contentType/>
  <cp:contentStatus/>
</cp:coreProperties>
</file>